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2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drawings/drawing3.xml" ContentType="application/vnd.openxmlformats-officedocument.drawing+xml"/>
  <Override PartName="/xl/comments4.xml" ContentType="application/vnd.openxmlformats-officedocument.spreadsheetml.comments+xml"/>
  <Override PartName="/xl/threadedComments/threadedComment4.xml" ContentType="application/vnd.ms-excel.threadedcomments+xml"/>
  <Override PartName="/xl/drawings/drawing4.xml" ContentType="application/vnd.openxmlformats-officedocument.drawing+xml"/>
  <Override PartName="/xl/comments5.xml" ContentType="application/vnd.openxmlformats-officedocument.spreadsheetml.comments+xml"/>
  <Override PartName="/xl/threadedComments/threadedComment5.xml" ContentType="application/vnd.ms-excel.threadedcomments+xml"/>
  <Override PartName="/xl/comments6.xml" ContentType="application/vnd.openxmlformats-officedocument.spreadsheetml.comments+xml"/>
  <Override PartName="/xl/threadedComments/threadedComment6.xml" ContentType="application/vnd.ms-excel.threadedcomments+xml"/>
  <Override PartName="/xl/drawings/drawing5.xml" ContentType="application/vnd.openxmlformats-officedocument.drawing+xml"/>
  <Override PartName="/xl/comments7.xml" ContentType="application/vnd.openxmlformats-officedocument.spreadsheetml.comments+xml"/>
  <Override PartName="/xl/threadedComments/threadedComment7.xml" ContentType="application/vnd.ms-excel.threadedcomments+xml"/>
  <Override PartName="/xl/drawings/drawing6.xml" ContentType="application/vnd.openxmlformats-officedocument.drawing+xml"/>
  <Override PartName="/xl/comments8.xml" ContentType="application/vnd.openxmlformats-officedocument.spreadsheetml.comments+xml"/>
  <Override PartName="/xl/threadedComments/threadedComment8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102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wendywen/Desktop/MP/"/>
    </mc:Choice>
  </mc:AlternateContent>
  <xr:revisionPtr revIDLastSave="0" documentId="8_{064E63F2-4100-C646-8CD9-FA9A1E63866D}" xr6:coauthVersionLast="47" xr6:coauthVersionMax="47" xr10:uidLastSave="{00000000-0000-0000-0000-000000000000}"/>
  <bookViews>
    <workbookView xWindow="0" yWindow="500" windowWidth="26880" windowHeight="14840" xr2:uid="{00000000-000D-0000-FFFF-FFFF00000000}"/>
  </bookViews>
  <sheets>
    <sheet name="Summary" sheetId="9" r:id="rId1"/>
    <sheet name="Rail car" sheetId="10" r:id="rId2"/>
    <sheet name="Piedmont" sheetId="1" r:id="rId3"/>
    <sheet name="Carolinian" sheetId="5" r:id="rId4"/>
    <sheet name="Crescent" sheetId="6" r:id="rId5"/>
    <sheet name="Palmetto" sheetId="4" r:id="rId6"/>
    <sheet name="Silver Star_Silver Meteor" sheetId="7" r:id="rId7"/>
    <sheet name="Great Smoky Mountains Railroad" sheetId="8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10" i="4" l="1"/>
  <c r="M9" i="4"/>
  <c r="T3" i="9"/>
  <c r="T5" i="9"/>
  <c r="T6" i="9"/>
  <c r="T8" i="9"/>
  <c r="N2" i="9"/>
  <c r="M2" i="9"/>
  <c r="T2" i="9" s="1"/>
  <c r="N7" i="9"/>
  <c r="M7" i="9"/>
  <c r="T7" i="9" s="1"/>
  <c r="M4" i="9"/>
  <c r="T4" i="9" s="1"/>
  <c r="N4" i="9"/>
  <c r="K18" i="7"/>
  <c r="K3" i="6"/>
  <c r="N4" i="6" l="1"/>
  <c r="N7" i="6"/>
  <c r="N8" i="6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tc={52280162-F544-3643-9AF4-51077C1FF914}</author>
    <author>tc={9C46AD43-0264-704A-8A66-DDAE08372225}</author>
    <author>tc={D2FAF633-8ED6-624A-ABB7-049C72DEAE8B}</author>
    <author>tc={39860040-3106-564E-A6DC-216551872D9A}</author>
    <author>tc={ED3850CE-768F-7A46-8189-D8773CA62F56}</author>
    <author>tc={21C4C8D6-65CC-AC4B-B633-A23A697E3FBB}</author>
    <author>tc={954A7289-5B42-564B-B2C5-EA21BBCC023F}</author>
    <author>tc={EFC1008E-AEE6-8542-BF3F-F76A9A7C21FA}</author>
  </authors>
  <commentList>
    <comment ref="G1" authorId="0" shapeId="0" xr:uid="{52280162-F544-3643-9AF4-51077C1FF914}">
      <text>
        <t>[Threaded comment]
Your version of Excel allows you to read this threaded comment; however, any edits to it will get removed if the file is opened in a newer version of Excel. Learn more: https://go.microsoft.com/fwlink/?linkid=870924
Comment:
    P42DC will be replaced on long-distance service by 125 Siemens ALC-42 Charger locomotives between 2021 and 2024, but will remain in service on shorter corridor trains.
Reply:
    https://web.archive.org/web/20210126125526/https://media.amtrak.com/2018/12/amtrak-to-improve-national-network-with-new-locomotives/</t>
      </text>
    </comment>
    <comment ref="H1" authorId="1" shapeId="0" xr:uid="{9C46AD43-0264-704A-8A66-DDAE08372225}">
      <text>
        <t>[Threaded comment]
Your version of Excel allows you to read this threaded comment; however, any edits to it will get removed if the file is opened in a newer version of Excel. Learn more: https://go.microsoft.com/fwlink/?linkid=870924
Comment:
    P42DC will be replaced on long-distance service by 125 Siemens ALC-42 Charger locomotives between 2021 and 2024, but will remain in service on shorter corridor trains.
Reply:
    https://web.archive.org/web/20210126125526/https://media.amtrak.com/2018/12/amtrak-to-improve-national-network-with-new-locomotives/</t>
      </text>
    </comment>
    <comment ref="M2" authorId="2" shapeId="0" xr:uid="{D2FAF633-8ED6-624A-ABB7-049C72DEAE8B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https://trains-and-locomotives.fandom.com/wiki/EMD_F59PH</t>
      </text>
    </comment>
    <comment ref="N2" authorId="3" shapeId="0" xr:uid="{39860040-3106-564E-A6DC-216551872D9A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https://trains-and-locomotives.fandom.com/wiki/EMD_F59PH</t>
      </text>
    </comment>
    <comment ref="Q2" authorId="4" shapeId="0" xr:uid="{ED3850CE-768F-7A46-8189-D8773CA62F56}">
      <text>
        <t>[Threaded comment]
Your version of Excel allows you to read this threaded comment; however, any edits to it will get removed if the file is opened in a newer version of Excel. Learn more: https://go.microsoft.com/fwlink/?linkid=870924
Comment:
    Directly from online source</t>
      </text>
    </comment>
    <comment ref="M3" authorId="5" shapeId="0" xr:uid="{21C4C8D6-65CC-AC4B-B633-A23A697E3FBB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https://en.wikipedia.org/wiki/GE_Genesis</t>
      </text>
    </comment>
    <comment ref="N3" authorId="6" shapeId="0" xr:uid="{954A7289-5B42-564B-B2C5-EA21BBCC023F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https://en.wikipedia.org/wiki/Siemens_Charger</t>
      </text>
    </comment>
    <comment ref="Q4" authorId="7" shapeId="0" xr:uid="{EFC1008E-AEE6-8542-BF3F-F76A9A7C21FA}">
      <text>
        <t>[Threaded comment]
Your version of Excel allows you to read this threaded comment; however, any edits to it will get removed if the file is opened in a newer version of Excel. Learn more: https://go.microsoft.com/fwlink/?linkid=870924
Comment:
    Calculated from capacity per car found online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tc={9A4F3821-1F80-EF47-8384-000BB3CA8634}</author>
    <author>tc={14160926-CCBD-8D40-81A2-EB694C5B5B5C}</author>
    <author>tc={AB892962-A572-3647-912D-316EEB5937D0}</author>
    <author>tc={264E6ABC-B1B0-FB46-B9CA-C8D01C790597}</author>
    <author>tc={C1B4A233-2B52-B44A-8196-3EAEE314FDAD}</author>
  </authors>
  <commentList>
    <comment ref="A2" authorId="0" shapeId="0" xr:uid="{9A4F3821-1F80-EF47-8384-000BB3CA8634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https://en.wikipedia.org/wiki/Amfleet</t>
      </text>
    </comment>
    <comment ref="D6" authorId="1" shapeId="0" xr:uid="{14160926-CCBD-8D40-81A2-EB694C5B5B5C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https://en.wikipedia.org/wiki/Amfleet</t>
      </text>
    </comment>
    <comment ref="A15" authorId="2" shapeId="0" xr:uid="{AB892962-A572-3647-912D-316EEB5937D0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https://en.wikipedia.org/wiki/Viewliner</t>
      </text>
    </comment>
    <comment ref="F16" authorId="3" shapeId="0" xr:uid="{264E6ABC-B1B0-FB46-B9CA-C8D01C790597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https://en.wikipedia.org/wiki/Viewliner</t>
      </text>
    </comment>
    <comment ref="F19" authorId="4" shapeId="0" xr:uid="{C1B4A233-2B52-B44A-8196-3EAEE314FDAD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https://en.wikipedia.org/wiki/Viewliner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tc={7E142679-D238-EA4A-845B-BD059188C8CB}</author>
    <author>tc={63D7EA27-8B28-EE43-B502-942DFE66A5A4}</author>
    <author>tc={5D7E0BDE-1C16-D741-B094-971AD4909ACE}</author>
    <author>tc={178291B7-1109-6E45-89CD-D246C0900C0C}</author>
    <author>tc={282B7C6F-68B9-A542-98CC-4BC5F27A0EEB}</author>
    <author>tc={53BA053C-5387-3745-887A-0F8BF2476310}</author>
    <author>tc={2AA983F6-D307-5D46-B404-608290BD67F2}</author>
  </authors>
  <commentList>
    <comment ref="A1" authorId="0" shapeId="0" xr:uid="{7E142679-D238-EA4A-845B-BD059188C8CB}">
      <text>
        <t>[Threaded comment]
Your version of Excel allows you to read this threaded comment; however, any edits to it will get removed if the file is opened in a newer version of Excel. Learn more: https://go.microsoft.com/fwlink/?linkid=870924
Comment:
    An intercity passenger train operated by Amtrak and the North Carolina Department of Transportation (NCDOT), running four round trips daily between Raleigh and Charlotte, North Carolina.
Reply:
    https://en.wikipedia.org/wiki/Piedmont_(train)
Reply:
    The Piedmont, operating since 1995, is a 173 mi (278 km) route from Charlotte to Raleigh with four daily round trips. The Piedmont uses state-owned locomotives and coaches painted in a blue-silver-red palette echoing the North Carolina state flag. Its introduction enabled same-day business travel between Charlotte and Raleigh.
Reply:
    https://en.wikipedia.org/wiki/NC_By_Train</t>
      </text>
    </comment>
    <comment ref="E2" authorId="1" shapeId="0" xr:uid="{63D7EA27-8B28-EE43-B502-942DFE66A5A4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https://webservices.ncleg.gov/ViewDocSiteFile/25625</t>
      </text>
    </comment>
    <comment ref="I2" authorId="2" shapeId="0" xr:uid="{5D7E0BDE-1C16-D741-B094-971AD4909ACE}">
      <text>
        <t>[Threaded comment]
Your version of Excel allows you to read this threaded comment; however, any edits to it will get removed if the file is opened in a newer version of Excel. Learn more: https://go.microsoft.com/fwlink/?linkid=870924
Comment:
    a four-axle 3,000 hp (2 MW) B-B diesel-electric locomotive built by General Motors Electro-Motive Division from 1988 to 1994.</t>
      </text>
    </comment>
    <comment ref="N2" authorId="3" shapeId="0" xr:uid="{178291B7-1109-6E45-89CD-D246C0900C0C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https://webservices.ncleg.gov/ViewDocSiteFile/25625</t>
      </text>
    </comment>
    <comment ref="O2" authorId="4" shapeId="0" xr:uid="{282B7C6F-68B9-A542-98CC-4BC5F27A0EEB}">
      <text>
        <t>[Threaded comment]
Your version of Excel allows you to read this threaded comment; however, any edits to it will get removed if the file is opened in a newer version of Excel. Learn more: https://go.microsoft.com/fwlink/?linkid=870924
Comment:
    Formula: passenger miles divided by seat miles
Calculated by someone based on twelve Amtrak Monthly Performance Report from June 2022 to May 2023.
Reply:
    https://www.amtrak.com/reports-documents</t>
      </text>
    </comment>
    <comment ref="I3" authorId="5" shapeId="0" xr:uid="{53BA053C-5387-3745-887A-0F8BF2476310}">
      <text>
        <t>[Threaded comment]
Your version of Excel allows you to read this threaded comment; however, any edits to it will get removed if the file is opened in a newer version of Excel. Learn more: https://go.microsoft.com/fwlink/?linkid=870924
Comment:
    Diesel-electric: utilizes diesel engines to generate electrical power, which is then used to drive electric traction motors</t>
      </text>
    </comment>
    <comment ref="C36" authorId="6" shapeId="0" xr:uid="{2AA983F6-D307-5D46-B404-608290BD67F2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https://en.wikipedia.org/wiki/Piedmont_(train)</t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tc={C1AF0A86-6E07-A64E-9B7E-03AA467B466B}</author>
    <author>tc={CCF0D834-40E7-CD44-BEE6-1354F0A1CEDF}</author>
    <author>tc={4C1112F1-8496-1B49-90A3-0B5AEEBF7FAD}</author>
    <author>tc={5B8273AF-F93D-6C4C-A370-BB8F35D00E93}</author>
  </authors>
  <commentList>
    <comment ref="A1" authorId="0" shapeId="0" xr:uid="{C1AF0A86-6E07-A64E-9B7E-03AA467B466B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https://en.wikipedia.org/wiki/Carolinian_(train)</t>
      </text>
    </comment>
    <comment ref="E2" authorId="1" shapeId="0" xr:uid="{CCF0D834-40E7-CD44-BEE6-1354F0A1CEDF}">
      <text>
        <t>[Threaded comment]
Your version of Excel allows you to read this threaded comment; however, any edits to it will get removed if the file is opened in a newer version of Excel. Learn more: https://go.microsoft.com/fwlink/?linkid=870924
Comment:
    Most Carolinian trains consist of six cars hauled by a locomotive</t>
      </text>
    </comment>
    <comment ref="O2" authorId="2" shapeId="0" xr:uid="{4C1112F1-8496-1B49-90A3-0B5AEEBF7FAD}">
      <text>
        <t>[Threaded comment]
Your version of Excel allows you to read this threaded comment; however, any edits to it will get removed if the file is opened in a newer version of Excel. Learn more: https://go.microsoft.com/fwlink/?linkid=870924
Comment:
    Most trains include a Business Class car, a Café car (food service/lounge), and four Coach Class cars. Maximum seating in such a configuration is 346</t>
      </text>
    </comment>
    <comment ref="O5" authorId="3" shapeId="0" xr:uid="{5B8273AF-F93D-6C4C-A370-BB8F35D00E93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https://webservices.ncleg.gov/ViewDocSiteFile/25625</t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tc={99B5543D-188C-EE4E-9F24-30B42C236238}</author>
    <author>tc={B7523946-5742-A04B-BCCE-872B329F6190}</author>
  </authors>
  <commentList>
    <comment ref="A1" authorId="0" shapeId="0" xr:uid="{99B5543D-188C-EE4E-9F24-30B42C236238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https://en.wikipedia.org/wiki/Crescent_(train)
Reply:
    (Train number 19, 20): a 1,377 mi route between New York City, New York 
New Orleans, Louisiana (Greensboro, High Point, Salisbury, Charlotte, Gastonia)</t>
      </text>
    </comment>
    <comment ref="F4" authorId="1" shapeId="0" xr:uid="{B7523946-5742-A04B-BCCE-872B329F6190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https://en.wikipedia.org/wiki/Viewliner</t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tc={0ED6005E-61E7-BB4D-9707-9963D20247E7}</author>
    <author>tc={878412FE-CA86-6B43-B360-6AF294AD7640}</author>
    <author>tc={F3A694F9-DD8A-B740-BECC-413C88FBB98E}</author>
  </authors>
  <commentList>
    <comment ref="A1" authorId="0" shapeId="0" xr:uid="{0ED6005E-61E7-BB4D-9707-9963D20247E7}">
      <text>
        <t>[Threaded comment]
Your version of Excel allows you to read this threaded comment; however, any edits to it will get removed if the file is opened in a newer version of Excel. Learn more: https://go.microsoft.com/fwlink/?linkid=870924
Comment:
    (Train number: 89, 90): a 829 mi route between New York City and Savannah, Georgia (NC: Rocky Mount, Wilson, Selma, Fayetteville)</t>
      </text>
    </comment>
    <comment ref="N2" authorId="1" shapeId="0" xr:uid="{878412FE-CA86-6B43-B360-6AF294AD7640}">
      <text>
        <t>[Threaded comment]
Your version of Excel allows you to read this threaded comment; however, any edits to it will get removed if the file is opened in a newer version of Excel. Learn more: https://go.microsoft.com/fwlink/?linkid=870924
Comment:
    Note: the train might be a lot more full for some parts of the route than for others
Reply:
    Palmetto</t>
      </text>
    </comment>
    <comment ref="N3" authorId="2" shapeId="0" xr:uid="{F3A694F9-DD8A-B740-BECC-413C88FBB98E}">
      <text>
        <t>[Threaded comment]
Your version of Excel allows you to read this threaded comment; however, any edits to it will get removed if the file is opened in a newer version of Excel. Learn more: https://go.microsoft.com/fwlink/?linkid=870924
Comment:
    Silver Meteor</t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tc={363CEB87-E103-9049-A7E4-61B98EE84838}</author>
    <author>tc={17B93DED-6B16-EC4C-A0D7-E68453C28BD0}</author>
  </authors>
  <commentList>
    <comment ref="A1" authorId="0" shapeId="0" xr:uid="{363CEB87-E103-9049-A7E4-61B98EE84838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https://en.wikipedia.org/wiki/Silver_Star_(Amtrak_train)
Reply:
    (Train number 91, 92): a 1,522 mi route between New York City and Miami (NC: Rocky Mount, Raleigh, Cary, Southern Pines, Hamlet)</t>
      </text>
    </comment>
    <comment ref="A15" authorId="1" shapeId="0" xr:uid="{17B93DED-6B16-EC4C-A0D7-E68453C28BD0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https://en.wikipedia.org/wiki/Silver_Meteor
Reply:
    (Train number 97, 98): a 1,389 mi route between New York City and Miami (NC: Rocky Mount, Fayetteville)</t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tc={D764F939-3188-8142-A0A1-C076224FE555}</author>
  </authors>
  <commentList>
    <comment ref="A1" authorId="0" shapeId="0" xr:uid="{D764F939-3188-8142-A0A1-C076224FE555}">
      <text>
        <t>[Threaded comment]
Your version of Excel allows you to read this threaded comment; however, any edits to it will get removed if the file is opened in a newer version of Excel. Learn more: https://go.microsoft.com/fwlink/?linkid=870924
Comment:
    https://en.wikipedia.org/wiki/Great_Smoky_Mountains_Railroad
Reply:
    a 53 mi route between Dillsboro and Nantahala</t>
      </text>
    </comment>
  </commentList>
</comments>
</file>

<file path=xl/sharedStrings.xml><?xml version="1.0" encoding="utf-8"?>
<sst xmlns="http://schemas.openxmlformats.org/spreadsheetml/2006/main" count="482" uniqueCount="272">
  <si>
    <t>Piedmont</t>
  </si>
  <si>
    <t>locomotive type</t>
  </si>
  <si>
    <t>estimated load factor</t>
  </si>
  <si>
    <t>City</t>
  </si>
  <si>
    <t>Departure time</t>
  </si>
  <si>
    <t>Raleigh, N.C.*</t>
  </si>
  <si>
    <t>10:00 a.m.</t>
  </si>
  <si>
    <t>Cary, N.C.*</t>
  </si>
  <si>
    <t>10:12 a.m.</t>
  </si>
  <si>
    <t>Durham, N.C.*</t>
  </si>
  <si>
    <t>10:32 a.m.</t>
  </si>
  <si>
    <t>Burlington, N.C.</t>
  </si>
  <si>
    <t>11:08 a.m.</t>
  </si>
  <si>
    <t>Greensboro, N.C.*</t>
  </si>
  <si>
    <t>11:35 a.m.</t>
  </si>
  <si>
    <t>High Point, N.C.†</t>
  </si>
  <si>
    <t>11:52 a.m.</t>
  </si>
  <si>
    <t>Salisbury, N.C.</t>
  </si>
  <si>
    <t>12:25 p.m.</t>
  </si>
  <si>
    <t>Kannapolis, N.C.</t>
  </si>
  <si>
    <t>12:42 p.m.</t>
  </si>
  <si>
    <t>Charlotte, N.C.*</t>
  </si>
  <si>
    <r>
      <t>(ar)</t>
    </r>
    <r>
      <rPr>
        <sz val="16"/>
        <color rgb="FF0B0C0C"/>
        <rFont val="Helvetica"/>
        <family val="2"/>
      </rPr>
      <t> </t>
    </r>
    <r>
      <rPr>
        <sz val="11"/>
        <color rgb="FF0B0C0C"/>
        <rFont val="Calibri"/>
        <family val="2"/>
      </rPr>
      <t>1:10 p.m.</t>
    </r>
  </si>
  <si>
    <t>10:25 a.m.</t>
  </si>
  <si>
    <t>10:50 a.m.</t>
  </si>
  <si>
    <t>11:06 a.m.</t>
  </si>
  <si>
    <t>11:40 a.m.</t>
  </si>
  <si>
    <t>11:59 a.m.</t>
  </si>
  <si>
    <t>12:21 p.m.</t>
  </si>
  <si>
    <t>1:02 p.m.</t>
  </si>
  <si>
    <t>1:28 p.m.</t>
  </si>
  <si>
    <r>
      <t>(ar) </t>
    </r>
    <r>
      <rPr>
        <sz val="11"/>
        <color rgb="FF0B0C0C"/>
        <rFont val="Calibri"/>
        <family val="2"/>
      </rPr>
      <t>1:41 p.m.</t>
    </r>
  </si>
  <si>
    <t>Operating speed</t>
  </si>
  <si>
    <t>Average</t>
  </si>
  <si>
    <t>55 mph (89 km/h)</t>
  </si>
  <si>
    <t>Top</t>
  </si>
  <si>
    <t>79 mph (127 km/h)</t>
  </si>
  <si>
    <t>four-axle 3,000 hp (2 MW) B-B diesel-electric</t>
  </si>
  <si>
    <t>EMD F59PH</t>
  </si>
  <si>
    <t>Distance</t>
  </si>
  <si>
    <t>Southbound Train 73/75</t>
  </si>
  <si>
    <t>Northbound Train 72/74</t>
  </si>
  <si>
    <t>​Raleigh, N.C. </t>
  </si>
  <si>
    <t>​6:30 a.m. </t>
  </si>
  <si>
    <t>​Cary, N.C.​ </t>
  </si>
  <si>
    <t>​6:42 a.m. </t>
  </si>
  <si>
    <t>​Durham, N.C. </t>
  </si>
  <si>
    <t>​7:02 a.m. </t>
  </si>
  <si>
    <t>​Greensboro, N.C. </t>
  </si>
  <si>
    <t>​8:01 a.m. </t>
  </si>
  <si>
    <t>​Kannapolis, N.C.</t>
  </si>
  <si>
    <t>​8:59 a.m. </t>
  </si>
  <si>
    <t>​Charlotte, N.C. </t>
  </si>
  <si>
    <r>
      <t>​(ar)</t>
    </r>
    <r>
      <rPr>
        <sz val="16"/>
        <color rgb="FF0B0C0C"/>
        <rFont val="Helvetica"/>
        <family val="2"/>
      </rPr>
      <t> 9:28 a.m. </t>
    </r>
  </si>
  <si>
    <t>Train 71South/76North</t>
  </si>
  <si>
    <t>EMD F59PHI (a variant)</t>
  </si>
  <si>
    <t>Total weight</t>
  </si>
  <si>
    <t>Number of car</t>
  </si>
  <si>
    <t>Car weight</t>
  </si>
  <si>
    <t>GE Genesis</t>
  </si>
  <si>
    <t>Diesel–electric</t>
  </si>
  <si>
    <t>Car weight_low (kg)</t>
  </si>
  <si>
    <t>Car weight_high (kg)</t>
  </si>
  <si>
    <t>​Rocky Mount, N.C.*</t>
  </si>
  <si>
    <t>​3:46 p.m.</t>
  </si>
  <si>
    <t>​Wilson, N.C.*†</t>
  </si>
  <si>
    <t>4:05 p.m.</t>
  </si>
  <si>
    <t>Selma, N.C.</t>
  </si>
  <si>
    <t>​4:38 p.m.</t>
  </si>
  <si>
    <t>​​Raleigh, N.C.</t>
  </si>
  <si>
    <t>​5:30 p.m.</t>
  </si>
  <si>
    <t>​Cary, N.C.*</t>
  </si>
  <si>
    <t>​5:43 p.m.</t>
  </si>
  <si>
    <t>​Durham, N.C.*</t>
  </si>
  <si>
    <t>​6:04 p.m.</t>
  </si>
  <si>
    <t>​6:41 p.m.</t>
  </si>
  <si>
    <t>​7:16 p.m.</t>
  </si>
  <si>
    <t>​7:32 p.m.</t>
  </si>
  <si>
    <t>​8:06 p.m.</t>
  </si>
  <si>
    <t>​​Kannapolis, N.C.</t>
  </si>
  <si>
    <t>​8:23 p.m.</t>
  </si>
  <si>
    <t>Charlotte, N.C.*​</t>
  </si>
  <si>
    <r>
      <t>​</t>
    </r>
    <r>
      <rPr>
        <i/>
        <sz val="16"/>
        <color rgb="FF0B0C0C"/>
        <rFont val="Helvetica"/>
        <family val="2"/>
      </rPr>
      <t>(ar)</t>
    </r>
    <r>
      <rPr>
        <sz val="16"/>
        <color rgb="FF0B0C0C"/>
        <rFont val="Helvetica"/>
        <family val="2"/>
      </rPr>
      <t> 8:56 p.m.</t>
    </r>
  </si>
  <si>
    <r>
      <t>​​</t>
    </r>
    <r>
      <rPr>
        <u/>
        <sz val="11"/>
        <color rgb="FF397AAC"/>
        <rFont val="Calibri"/>
        <family val="2"/>
      </rPr>
      <t>High Point, N.C.</t>
    </r>
    <r>
      <rPr>
        <vertAlign val="superscript"/>
        <sz val="11"/>
        <color rgb="FF0B0C0C"/>
        <rFont val="Calibri"/>
        <family val="2"/>
      </rPr>
      <t>†</t>
    </r>
  </si>
  <si>
    <t>79 &amp; 80</t>
  </si>
  <si>
    <t>Carolinian</t>
  </si>
  <si>
    <t>P40DC &amp; P42DC</t>
  </si>
  <si>
    <t>Locomotive weight (kg)</t>
  </si>
  <si>
    <t>Train 79 &amp; 80</t>
  </si>
  <si>
    <t>Palmetto</t>
  </si>
  <si>
    <t>Silver Meteor</t>
  </si>
  <si>
    <t>Crescent</t>
  </si>
  <si>
    <t>Silver Star</t>
  </si>
  <si>
    <t>GSMR</t>
  </si>
  <si>
    <t>Rocky Mount, NC (RMT)</t>
  </si>
  <si>
    <t>Wilson, NC (WLN)</t>
  </si>
  <si>
    <t>Selma-Smithfield, NC (SSM)</t>
  </si>
  <si>
    <t>Fayetteville, NC (FAY)</t>
  </si>
  <si>
    <t>Train 19&amp;20</t>
  </si>
  <si>
    <t>Greensboro</t>
  </si>
  <si>
    <t>High Point</t>
  </si>
  <si>
    <t>Salisbury</t>
  </si>
  <si>
    <t>Charlotte</t>
  </si>
  <si>
    <t>Gastonia</t>
  </si>
  <si>
    <t>Rocky Mount</t>
  </si>
  <si>
    <t>Southern Pines</t>
  </si>
  <si>
    <t>Hamlet</t>
  </si>
  <si>
    <t>Train 91&amp;92</t>
  </si>
  <si>
    <t>Baggage Cars are 67 tons loaded, 67 tons empty</t>
  </si>
  <si>
    <t>Superliner Is are 80 tons loaded, 80 tons empty</t>
  </si>
  <si>
    <t>Syperliner IIs are 85 tons loaded, 85 tons empty</t>
  </si>
  <si>
    <t>Amfleet Is are 58 tons loaded, 58 tons empty</t>
  </si>
  <si>
    <t>Amfleet IIS are 57 tons loaded, 57 tons empty</t>
  </si>
  <si>
    <t>Horizons are 57 tons loaded, 57 tons empty</t>
  </si>
  <si>
    <t>Viewliners are 65 tons loaded, 65 tons empty</t>
  </si>
  <si>
    <t>Auto Carriers are 82 tons loaded, 42 tons empty</t>
  </si>
  <si>
    <t>http://www.trainweb.org/usarail/crescent.htm</t>
  </si>
  <si>
    <t>Amfleet</t>
  </si>
  <si>
    <t>Amfleet I</t>
  </si>
  <si>
    <t>106,000–113,000 pounds</t>
  </si>
  <si>
    <t>Viewliner</t>
  </si>
  <si>
    <t>Amfleet II</t>
  </si>
  <si>
    <t>Two P42</t>
  </si>
  <si>
    <t>https://en.wikipedia.org/wiki/Amfleet#:~:text=Budd%20built%20361%20Amfleet%20I,service%20and%20contained%2059%20seats.</t>
  </si>
  <si>
    <t>http://www.trainweb.org/usarail/palmetto.htm</t>
  </si>
  <si>
    <t>https://travelswithkev.com/amtrak-crescent/#car-layouts</t>
  </si>
  <si>
    <t>Heritage</t>
  </si>
  <si>
    <t xml:space="preserve">Baggage (Heritage)	</t>
  </si>
  <si>
    <t xml:space="preserve">Coach (Amfleet II)	</t>
  </si>
  <si>
    <t xml:space="preserve">Coach (Amfleet I)	 </t>
  </si>
  <si>
    <t xml:space="preserve">Coach (Amfleet I)	</t>
  </si>
  <si>
    <t xml:space="preserve">Cafe (Amfleet I)	 </t>
  </si>
  <si>
    <t xml:space="preserve">Business (Amfleet I)	</t>
  </si>
  <si>
    <t xml:space="preserve">Baggage (Viewliner)	</t>
  </si>
  <si>
    <t>Car type</t>
  </si>
  <si>
    <t>Car weight (kg)</t>
  </si>
  <si>
    <t>30 (I) / 28 (II)</t>
  </si>
  <si>
    <t>Capacity per car</t>
  </si>
  <si>
    <t>Total capacity</t>
  </si>
  <si>
    <t>/</t>
  </si>
  <si>
    <t>Operator</t>
  </si>
  <si>
    <t>Amtrak</t>
  </si>
  <si>
    <t>Passenger weight (kg)</t>
  </si>
  <si>
    <t>Coefficient-air resistance</t>
  </si>
  <si>
    <t>Coefficient-rolling resistance</t>
  </si>
  <si>
    <t>Coefficient-acceleration resistance</t>
  </si>
  <si>
    <t>American Heritage Railways, Inc</t>
  </si>
  <si>
    <t>Dillsboro</t>
  </si>
  <si>
    <t>Whittier</t>
  </si>
  <si>
    <t>Bryson City</t>
  </si>
  <si>
    <t>P42DC: 121672</t>
  </si>
  <si>
    <t>Fontana Lake</t>
  </si>
  <si>
    <t>The Nantahala Outdoor Center</t>
  </si>
  <si>
    <t>Train 89: 356</t>
  </si>
  <si>
    <t>Raleigh</t>
  </si>
  <si>
    <t>Cary</t>
  </si>
  <si>
    <t>Train 89 &amp; 90</t>
  </si>
  <si>
    <t>Train 97 &amp; 98</t>
  </si>
  <si>
    <t>P42DC or ALC-42 locomotive</t>
  </si>
  <si>
    <t xml:space="preserve">	GP9</t>
  </si>
  <si>
    <t>GP9</t>
  </si>
  <si>
    <t>GP30-3</t>
  </si>
  <si>
    <t>GP38-3M</t>
  </si>
  <si>
    <t>F9a</t>
  </si>
  <si>
    <t>GP38-2</t>
  </si>
  <si>
    <t>GP38-3</t>
  </si>
  <si>
    <t>dieselElectro-Motive Diesel (EMD)</t>
  </si>
  <si>
    <t>115,000–125,000 kg</t>
  </si>
  <si>
    <t>115,000–130,000 kg</t>
  </si>
  <si>
    <t>110,000 kg</t>
  </si>
  <si>
    <t>Not provided</t>
  </si>
  <si>
    <t>Amfleet II Coach</t>
  </si>
  <si>
    <t>Amfleet II Café/Lounge Car</t>
  </si>
  <si>
    <t>Viewliner II Dining Car</t>
  </si>
  <si>
    <t>Viewliner I Sleeping Car</t>
  </si>
  <si>
    <t>Viewliner II Sleeping Car</t>
  </si>
  <si>
    <t>Viewliner II Baggage Car</t>
  </si>
  <si>
    <t>https://en.wikipedia.org/wiki/GE_Genesis#P42DC</t>
  </si>
  <si>
    <t>https://en.wikipedia.org/wiki/Siemens_Charger</t>
  </si>
  <si>
    <t>2 GE P42DC</t>
  </si>
  <si>
    <t>Diesel electric</t>
  </si>
  <si>
    <t>Coach</t>
  </si>
  <si>
    <t>Heritage baggage</t>
  </si>
  <si>
    <t>Viewliner sleeper</t>
  </si>
  <si>
    <t>Heritage diner</t>
  </si>
  <si>
    <t>Amfleet II lounge</t>
  </si>
  <si>
    <t>Amfleet II coach</t>
  </si>
  <si>
    <t>https://en.wikipedia.org/wiki/EMD_GP30</t>
  </si>
  <si>
    <t>48,000–51,000 kg</t>
  </si>
  <si>
    <t>Café</t>
  </si>
  <si>
    <t>Lounge</t>
  </si>
  <si>
    <t>Sleeping</t>
  </si>
  <si>
    <t>Fayetteville</t>
  </si>
  <si>
    <t>Viewliner I</t>
  </si>
  <si>
    <t>Viewliner II</t>
  </si>
  <si>
    <t>Baggage</t>
  </si>
  <si>
    <t>Business</t>
  </si>
  <si>
    <t>Amfleet II coach</t>
  </si>
  <si>
    <t>Amfleet II Café/Lounge Car</t>
  </si>
  <si>
    <t>Viewliner II Dining Car</t>
  </si>
  <si>
    <t>Viewliner I Sleeping Car</t>
  </si>
  <si>
    <t>Viewliner II Sleeping Car</t>
  </si>
  <si>
    <t>Viewliner II Baggage Car</t>
  </si>
  <si>
    <t>Type_1</t>
  </si>
  <si>
    <t>Type_2</t>
  </si>
  <si>
    <t>Type_3</t>
  </si>
  <si>
    <t>Car weight 1 (kg)</t>
  </si>
  <si>
    <t>Car weight 2 (kg)</t>
  </si>
  <si>
    <t>Train 89</t>
  </si>
  <si>
    <t>Train 90</t>
  </si>
  <si>
    <t>72 (short distance)</t>
  </si>
  <si>
    <t>Train service</t>
  </si>
  <si>
    <t>Train number</t>
  </si>
  <si>
    <t>71-78</t>
  </si>
  <si>
    <t>19 &amp; 20</t>
  </si>
  <si>
    <t>89 &amp; 90</t>
  </si>
  <si>
    <t>91 &amp; 92</t>
  </si>
  <si>
    <t>97 &amp; 98</t>
  </si>
  <si>
    <t>Load factor</t>
  </si>
  <si>
    <t>Train's empty weight (kg)</t>
  </si>
  <si>
    <t>Efficiency rate</t>
  </si>
  <si>
    <t>Power type</t>
  </si>
  <si>
    <t>Diesel-electric</t>
  </si>
  <si>
    <t>Locomotive number</t>
  </si>
  <si>
    <t>Railcar number</t>
  </si>
  <si>
    <t>Cafe (Amfleet I)</t>
  </si>
  <si>
    <t>Business (Amfleet I)</t>
  </si>
  <si>
    <t>8 or 7</t>
  </si>
  <si>
    <t>Range</t>
  </si>
  <si>
    <t>Short</t>
  </si>
  <si>
    <t>Long</t>
  </si>
  <si>
    <t>Business Class car (Amfleet I)</t>
  </si>
  <si>
    <t>Café car (Amfleet I)</t>
  </si>
  <si>
    <t>http://www.trainweb.org/usarail/carolinian.htm</t>
  </si>
  <si>
    <t>6 or 7</t>
  </si>
  <si>
    <t>Coach Class cars (Amfleet I)</t>
  </si>
  <si>
    <t>ALC-42: 120,000</t>
  </si>
  <si>
    <t>P42DC: 121,672</t>
  </si>
  <si>
    <t>Locomotive 1</t>
  </si>
  <si>
    <t>Locomotive 2</t>
  </si>
  <si>
    <t>EMD F59PHI</t>
  </si>
  <si>
    <t>P42DC</t>
  </si>
  <si>
    <t>ALC-42 Charger</t>
  </si>
  <si>
    <t>Locomotive weight 1 (kg)</t>
  </si>
  <si>
    <t>Locomotive weight 2 (kg)</t>
  </si>
  <si>
    <t>Train 90: 297</t>
  </si>
  <si>
    <t>Efficiency rate 1</t>
  </si>
  <si>
    <t>Efficiency rate 2</t>
  </si>
  <si>
    <t>260,000 lbs</t>
  </si>
  <si>
    <t>https://www.amtraktrains.com/threads/car-weights.7774/</t>
  </si>
  <si>
    <t>locomotive front area 1 (m^2)</t>
  </si>
  <si>
    <t>locomotive front area 2 (m^2)</t>
  </si>
  <si>
    <t>locomotive front area (m^2)</t>
  </si>
  <si>
    <t>https://en.wikipedia.org/wiki/GE_Genesis</t>
  </si>
  <si>
    <t>Dining</t>
  </si>
  <si>
    <t>110-300</t>
  </si>
  <si>
    <t>62 (business)</t>
  </si>
  <si>
    <t>http://www.trainweb.org/usarail/piedmont.htm</t>
  </si>
  <si>
    <t>Coach (Heritage)</t>
  </si>
  <si>
    <t>Café (Heritage)</t>
  </si>
  <si>
    <t>346, 339</t>
  </si>
  <si>
    <t>http://www.trainweb.org/usarail/silverstar.htm</t>
  </si>
  <si>
    <t>Baggage (Viewliner)</t>
  </si>
  <si>
    <t>Amfleet I : 104,000 - 114,000 lbs</t>
  </si>
  <si>
    <t>Amfleet II: 107,000 - 112,000 lbs</t>
  </si>
  <si>
    <t>Viewliner: 136,000 lbs</t>
  </si>
  <si>
    <t>Total weight 1 (ton)</t>
  </si>
  <si>
    <t>Total weight 2 (ton)</t>
  </si>
  <si>
    <t>Notes:</t>
  </si>
  <si>
    <t>1. Highlighted cells denote that there is uncertainty to be confirmed.</t>
  </si>
  <si>
    <t>2. Red font color denotes those parameters that are in the equations.</t>
  </si>
  <si>
    <t>370 or 311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</si>
</sst>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6"/>
      <color rgb="FF0B0C0C"/>
      <name val="Helvetica"/>
      <family val="2"/>
    </font>
    <font>
      <sz val="11"/>
      <color rgb="FF0B0C0C"/>
      <name val="Calibri"/>
      <family val="2"/>
    </font>
    <font>
      <b/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i/>
      <sz val="16"/>
      <color rgb="FF0B0C0C"/>
      <name val="Helvetica"/>
      <family val="2"/>
    </font>
    <font>
      <i/>
      <sz val="11"/>
      <color theme="1"/>
      <name val="Calibri"/>
      <family val="2"/>
      <scheme val="minor"/>
    </font>
    <font>
      <u/>
      <sz val="11"/>
      <color rgb="FF397AAC"/>
      <name val="Calibri"/>
      <family val="2"/>
    </font>
    <font>
      <vertAlign val="superscript"/>
      <sz val="11"/>
      <color rgb="FF0B0C0C"/>
      <name val="Calibri"/>
      <family val="2"/>
    </font>
    <font>
      <b/>
      <sz val="11"/>
      <color rgb="FFFF0000"/>
      <name val="Calibri"/>
      <family val="2"/>
      <scheme val="minor"/>
    </font>
    <font>
      <sz val="12"/>
      <color rgb="FF000000"/>
      <name val="Calibri"/>
      <family val="2"/>
    </font>
    <font>
      <sz val="11"/>
      <color rgb="FFFF0000"/>
      <name val="Calibri"/>
      <family val="2"/>
      <scheme val="minor"/>
    </font>
    <font>
      <i/>
      <sz val="11"/>
      <color rgb="FFFF0000"/>
      <name val="Calibri"/>
      <family val="2"/>
      <scheme val="minor"/>
    </font>
    <font>
      <sz val="11"/>
      <color rgb="FF202122"/>
      <name val="Arial"/>
      <family val="2"/>
    </font>
    <font>
      <sz val="14"/>
      <color rgb="FF202122"/>
      <name val="Arial"/>
      <family val="2"/>
    </font>
    <font>
      <sz val="11"/>
      <name val="Calibri"/>
      <family val="2"/>
      <scheme val="minor"/>
    </font>
    <font>
      <u/>
      <sz val="11"/>
      <name val="Calibri"/>
      <family val="2"/>
      <scheme val="minor"/>
    </font>
    <font>
      <sz val="8"/>
      <name val="Calibri"/>
      <family val="2"/>
      <scheme val="minor"/>
    </font>
    <font>
      <b/>
      <sz val="11"/>
      <name val="Calibri"/>
      <family val="2"/>
      <scheme val="minor"/>
    </font>
    <font>
      <sz val="11"/>
      <color theme="2" tint="-9.9978637043366805E-2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 style="thin">
        <color indexed="64"/>
      </right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83">
    <xf numFmtId="0" fontId="0" fillId="0" borderId="0" xfId="0"/>
    <xf numFmtId="0" fontId="1" fillId="0" borderId="0" xfId="1"/>
    <xf numFmtId="0" fontId="1" fillId="0" borderId="0" xfId="1" applyAlignment="1"/>
    <xf numFmtId="0" fontId="0" fillId="2" borderId="0" xfId="0" applyFill="1"/>
    <xf numFmtId="0" fontId="0" fillId="3" borderId="0" xfId="0" applyFill="1"/>
    <xf numFmtId="0" fontId="4" fillId="0" borderId="0" xfId="0" applyFont="1"/>
    <xf numFmtId="0" fontId="0" fillId="0" borderId="1" xfId="0" applyBorder="1"/>
    <xf numFmtId="0" fontId="1" fillId="0" borderId="1" xfId="1" applyBorder="1" applyAlignment="1"/>
    <xf numFmtId="0" fontId="5" fillId="0" borderId="1" xfId="0" applyFont="1" applyBorder="1" applyAlignment="1">
      <alignment wrapText="1"/>
    </xf>
    <xf numFmtId="0" fontId="1" fillId="0" borderId="0" xfId="1" applyBorder="1" applyAlignment="1"/>
    <xf numFmtId="0" fontId="2" fillId="0" borderId="0" xfId="0" applyFont="1"/>
    <xf numFmtId="0" fontId="6" fillId="0" borderId="0" xfId="0" applyFont="1"/>
    <xf numFmtId="0" fontId="0" fillId="4" borderId="0" xfId="0" applyFill="1"/>
    <xf numFmtId="0" fontId="0" fillId="0" borderId="0" xfId="0" applyAlignment="1">
      <alignment wrapText="1"/>
    </xf>
    <xf numFmtId="10" fontId="0" fillId="0" borderId="0" xfId="0" applyNumberFormat="1"/>
    <xf numFmtId="10" fontId="1" fillId="0" borderId="0" xfId="1" applyNumberFormat="1"/>
    <xf numFmtId="0" fontId="4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0" borderId="0" xfId="0" applyAlignment="1">
      <alignment vertical="center"/>
    </xf>
    <xf numFmtId="10" fontId="1" fillId="0" borderId="0" xfId="1" applyNumberFormat="1" applyAlignment="1">
      <alignment vertical="center"/>
    </xf>
    <xf numFmtId="0" fontId="1" fillId="0" borderId="0" xfId="1" applyAlignment="1">
      <alignment vertical="center" wrapText="1"/>
    </xf>
    <xf numFmtId="0" fontId="0" fillId="0" borderId="0" xfId="0" applyAlignment="1">
      <alignment horizontal="left" vertical="center" wrapText="1"/>
    </xf>
    <xf numFmtId="10" fontId="1" fillId="0" borderId="0" xfId="1" applyNumberFormat="1" applyAlignment="1">
      <alignment vertical="center" wrapText="1"/>
    </xf>
    <xf numFmtId="3" fontId="0" fillId="0" borderId="0" xfId="0" applyNumberFormat="1" applyAlignment="1">
      <alignment vertical="center" wrapText="1"/>
    </xf>
    <xf numFmtId="0" fontId="3" fillId="0" borderId="0" xfId="0" applyFont="1"/>
    <xf numFmtId="0" fontId="0" fillId="6" borderId="0" xfId="0" applyFill="1" applyAlignment="1">
      <alignment vertical="center" wrapText="1"/>
    </xf>
    <xf numFmtId="0" fontId="10" fillId="0" borderId="0" xfId="0" applyFont="1" applyAlignment="1">
      <alignment vertical="center" wrapText="1"/>
    </xf>
    <xf numFmtId="3" fontId="0" fillId="0" borderId="0" xfId="0" applyNumberFormat="1" applyAlignment="1">
      <alignment horizontal="right" vertical="center" wrapText="1"/>
    </xf>
    <xf numFmtId="0" fontId="0" fillId="0" borderId="0" xfId="0" applyAlignment="1">
      <alignment horizontal="right" vertical="center" wrapText="1"/>
    </xf>
    <xf numFmtId="0" fontId="0" fillId="0" borderId="0" xfId="0" applyAlignment="1">
      <alignment horizontal="right" wrapText="1"/>
    </xf>
    <xf numFmtId="0" fontId="1" fillId="0" borderId="0" xfId="1" applyAlignment="1">
      <alignment vertical="center"/>
    </xf>
    <xf numFmtId="0" fontId="4" fillId="0" borderId="0" xfId="0" applyFont="1" applyAlignment="1">
      <alignment vertical="center"/>
    </xf>
    <xf numFmtId="10" fontId="0" fillId="0" borderId="0" xfId="0" applyNumberFormat="1" applyAlignment="1">
      <alignment vertical="center"/>
    </xf>
    <xf numFmtId="0" fontId="11" fillId="0" borderId="0" xfId="0" applyFont="1"/>
    <xf numFmtId="16" fontId="0" fillId="0" borderId="0" xfId="0" applyNumberFormat="1" applyAlignment="1">
      <alignment vertical="center"/>
    </xf>
    <xf numFmtId="0" fontId="0" fillId="0" borderId="0" xfId="0" applyAlignment="1">
      <alignment horizontal="left"/>
    </xf>
    <xf numFmtId="0" fontId="0" fillId="0" borderId="0" xfId="0" applyAlignment="1">
      <alignment horizontal="right"/>
    </xf>
    <xf numFmtId="0" fontId="0" fillId="6" borderId="0" xfId="0" applyFill="1"/>
    <xf numFmtId="0" fontId="13" fillId="0" borderId="0" xfId="0" applyFont="1" applyAlignment="1">
      <alignment horizontal="left" vertical="center" wrapText="1"/>
    </xf>
    <xf numFmtId="3" fontId="12" fillId="0" borderId="0" xfId="0" applyNumberFormat="1" applyFont="1" applyAlignment="1">
      <alignment horizontal="right" vertical="center" wrapText="1"/>
    </xf>
    <xf numFmtId="0" fontId="4" fillId="7" borderId="0" xfId="0" applyFont="1" applyFill="1" applyAlignment="1">
      <alignment horizontal="left" vertical="center" wrapText="1"/>
    </xf>
    <xf numFmtId="0" fontId="4" fillId="7" borderId="0" xfId="0" applyFont="1" applyFill="1" applyAlignment="1">
      <alignment vertical="center" wrapText="1"/>
    </xf>
    <xf numFmtId="0" fontId="4" fillId="5" borderId="0" xfId="0" applyFont="1" applyFill="1" applyAlignment="1">
      <alignment vertical="center" wrapText="1"/>
    </xf>
    <xf numFmtId="0" fontId="4" fillId="5" borderId="0" xfId="0" applyFont="1" applyFill="1" applyAlignment="1">
      <alignment horizontal="left" vertical="center" wrapText="1"/>
    </xf>
    <xf numFmtId="0" fontId="4" fillId="8" borderId="0" xfId="0" applyFont="1" applyFill="1" applyAlignment="1">
      <alignment horizontal="left" vertical="center" wrapText="1"/>
    </xf>
    <xf numFmtId="0" fontId="4" fillId="8" borderId="0" xfId="0" applyFont="1" applyFill="1" applyAlignment="1">
      <alignment vertical="center" wrapText="1"/>
    </xf>
    <xf numFmtId="0" fontId="4" fillId="9" borderId="0" xfId="0" applyFont="1" applyFill="1" applyAlignment="1">
      <alignment vertical="center" wrapText="1"/>
    </xf>
    <xf numFmtId="0" fontId="14" fillId="0" borderId="0" xfId="0" applyFont="1"/>
    <xf numFmtId="0" fontId="0" fillId="10" borderId="0" xfId="0" applyFill="1"/>
    <xf numFmtId="0" fontId="0" fillId="10" borderId="0" xfId="0" applyFill="1" applyAlignment="1">
      <alignment vertical="center"/>
    </xf>
    <xf numFmtId="0" fontId="15" fillId="0" borderId="0" xfId="0" applyFont="1"/>
    <xf numFmtId="0" fontId="0" fillId="0" borderId="0" xfId="0" applyAlignment="1">
      <alignment horizontal="right" vertical="center"/>
    </xf>
    <xf numFmtId="0" fontId="12" fillId="0" borderId="0" xfId="0" applyFont="1" applyAlignment="1">
      <alignment vertical="center"/>
    </xf>
    <xf numFmtId="0" fontId="7" fillId="0" borderId="0" xfId="0" applyFont="1"/>
    <xf numFmtId="0" fontId="16" fillId="0" borderId="0" xfId="0" applyFont="1" applyAlignment="1">
      <alignment vertical="center" wrapText="1"/>
    </xf>
    <xf numFmtId="0" fontId="17" fillId="0" borderId="0" xfId="1" applyFont="1" applyAlignment="1">
      <alignment horizontal="left" vertical="center" wrapText="1"/>
    </xf>
    <xf numFmtId="0" fontId="16" fillId="0" borderId="0" xfId="0" applyFont="1" applyAlignment="1">
      <alignment horizontal="right" vertical="center" wrapText="1"/>
    </xf>
    <xf numFmtId="0" fontId="16" fillId="0" borderId="0" xfId="0" applyFont="1" applyAlignment="1">
      <alignment horizontal="left" vertical="center" wrapText="1"/>
    </xf>
    <xf numFmtId="0" fontId="4" fillId="5" borderId="0" xfId="0" applyFont="1" applyFill="1" applyAlignment="1">
      <alignment vertical="center"/>
    </xf>
    <xf numFmtId="0" fontId="7" fillId="0" borderId="0" xfId="0" applyFont="1" applyAlignment="1">
      <alignment vertical="center" wrapText="1"/>
    </xf>
    <xf numFmtId="49" fontId="0" fillId="0" borderId="0" xfId="0" applyNumberFormat="1" applyAlignment="1">
      <alignment horizontal="right" vertical="center" wrapText="1"/>
    </xf>
    <xf numFmtId="0" fontId="10" fillId="5" borderId="0" xfId="0" applyFont="1" applyFill="1" applyAlignment="1">
      <alignment vertical="center" wrapText="1"/>
    </xf>
    <xf numFmtId="0" fontId="10" fillId="9" borderId="0" xfId="0" applyFont="1" applyFill="1" applyAlignment="1">
      <alignment vertical="center" wrapText="1"/>
    </xf>
    <xf numFmtId="0" fontId="16" fillId="0" borderId="0" xfId="0" applyFont="1"/>
    <xf numFmtId="0" fontId="0" fillId="11" borderId="0" xfId="0" applyFill="1" applyAlignment="1">
      <alignment vertical="center" wrapText="1"/>
    </xf>
    <xf numFmtId="2" fontId="0" fillId="0" borderId="0" xfId="0" applyNumberFormat="1" applyAlignment="1">
      <alignment vertical="center" wrapText="1"/>
    </xf>
    <xf numFmtId="1" fontId="0" fillId="0" borderId="0" xfId="0" applyNumberFormat="1" applyAlignment="1">
      <alignment vertical="center" wrapText="1"/>
    </xf>
    <xf numFmtId="49" fontId="0" fillId="0" borderId="0" xfId="0" applyNumberFormat="1"/>
    <xf numFmtId="1" fontId="0" fillId="0" borderId="0" xfId="0" applyNumberFormat="1" applyAlignment="1">
      <alignment horizontal="right"/>
    </xf>
    <xf numFmtId="0" fontId="0" fillId="11" borderId="0" xfId="0" applyFill="1" applyAlignment="1">
      <alignment horizontal="right" vertical="center" wrapText="1"/>
    </xf>
    <xf numFmtId="0" fontId="0" fillId="11" borderId="0" xfId="0" applyFill="1"/>
    <xf numFmtId="0" fontId="19" fillId="7" borderId="0" xfId="0" applyFont="1" applyFill="1" applyAlignment="1">
      <alignment vertical="center" wrapText="1"/>
    </xf>
    <xf numFmtId="0" fontId="19" fillId="5" borderId="0" xfId="0" applyFont="1" applyFill="1" applyAlignment="1">
      <alignment vertical="center" wrapText="1"/>
    </xf>
    <xf numFmtId="0" fontId="19" fillId="8" borderId="0" xfId="0" applyFont="1" applyFill="1" applyAlignment="1">
      <alignment vertical="center" wrapText="1"/>
    </xf>
    <xf numFmtId="0" fontId="0" fillId="11" borderId="0" xfId="0" applyFill="1" applyAlignment="1">
      <alignment vertical="center"/>
    </xf>
    <xf numFmtId="0" fontId="4" fillId="7" borderId="0" xfId="0" applyFont="1" applyFill="1" applyAlignment="1">
      <alignment horizontal="left" vertical="center"/>
    </xf>
    <xf numFmtId="0" fontId="4" fillId="8" borderId="0" xfId="0" applyFont="1" applyFill="1" applyAlignment="1">
      <alignment horizontal="left" vertical="center"/>
    </xf>
    <xf numFmtId="0" fontId="7" fillId="0" borderId="0" xfId="0" applyFont="1" applyAlignment="1">
      <alignment horizontal="left"/>
    </xf>
    <xf numFmtId="0" fontId="7" fillId="11" borderId="0" xfId="0" applyFont="1" applyFill="1" applyAlignment="1">
      <alignment horizontal="left"/>
    </xf>
    <xf numFmtId="0" fontId="0" fillId="11" borderId="0" xfId="0" applyFill="1" applyAlignment="1">
      <alignment horizontal="left"/>
    </xf>
    <xf numFmtId="0" fontId="20" fillId="0" borderId="0" xfId="0" applyFont="1" applyAlignment="1">
      <alignment vertical="center"/>
    </xf>
    <xf numFmtId="46" fontId="20" fillId="0" borderId="0" xfId="0" applyNumberFormat="1" applyFont="1" applyAlignment="1">
      <alignment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hyperlink" Target="https://railroads.dot.gov/sites/fra.dot.gov/files/fra_net/16904/02%20-%20The%20Piedmont%20Improvement%20Program.pdf" TargetMode="External"/><Relationship Id="rId1" Type="http://schemas.openxmlformats.org/officeDocument/2006/relationships/image" Target="../media/image2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eg"/><Relationship Id="rId2" Type="http://schemas.openxmlformats.org/officeDocument/2006/relationships/image" Target="../media/image15.jpeg"/><Relationship Id="rId1" Type="http://schemas.openxmlformats.org/officeDocument/2006/relationships/image" Target="../media/image14.jpeg"/><Relationship Id="rId5" Type="http://schemas.openxmlformats.org/officeDocument/2006/relationships/image" Target="../media/image18.jpeg"/><Relationship Id="rId4" Type="http://schemas.openxmlformats.org/officeDocument/2006/relationships/image" Target="../media/image1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12</xdr:col>
      <xdr:colOff>816428</xdr:colOff>
      <xdr:row>21</xdr:row>
      <xdr:rowOff>121905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EBC61D-6670-65A3-1A5C-93C7F2F9A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21929" y="1206500"/>
          <a:ext cx="4943928" cy="297940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9071</xdr:colOff>
      <xdr:row>8</xdr:row>
      <xdr:rowOff>7147</xdr:rowOff>
    </xdr:from>
    <xdr:to>
      <xdr:col>9</xdr:col>
      <xdr:colOff>731015</xdr:colOff>
      <xdr:row>23</xdr:row>
      <xdr:rowOff>114752</xdr:rowOff>
    </xdr:to>
    <xdr:pic>
      <xdr:nvPicPr>
        <xdr:cNvPr id="25" name="Picture 1" descr="undefined">
          <a:extLst>
            <a:ext uri="{FF2B5EF4-FFF2-40B4-BE49-F238E27FC236}">
              <a16:creationId xmlns:a16="http://schemas.microsoft.com/office/drawing/2014/main" id="{2412B09D-0144-3D60-CB38-06F44C135F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6785" y="1531147"/>
          <a:ext cx="7162659" cy="30376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36285</xdr:colOff>
      <xdr:row>24</xdr:row>
      <xdr:rowOff>27214</xdr:rowOff>
    </xdr:from>
    <xdr:to>
      <xdr:col>8</xdr:col>
      <xdr:colOff>1034142</xdr:colOff>
      <xdr:row>35</xdr:row>
      <xdr:rowOff>37713</xdr:rowOff>
    </xdr:to>
    <xdr:pic>
      <xdr:nvPicPr>
        <xdr:cNvPr id="2" name="Picture 1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161A80F7-10EE-6D3A-0A31-F6B24F403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93999" y="4671785"/>
          <a:ext cx="5923643" cy="2260213"/>
        </a:xfrm>
        <a:prstGeom prst="rect">
          <a:avLst/>
        </a:prstGeom>
      </xdr:spPr>
    </xdr:pic>
    <xdr:clientData/>
  </xdr:twoCellAnchor>
  <xdr:twoCellAnchor editAs="oneCell">
    <xdr:from>
      <xdr:col>10</xdr:col>
      <xdr:colOff>9071</xdr:colOff>
      <xdr:row>8</xdr:row>
      <xdr:rowOff>27215</xdr:rowOff>
    </xdr:from>
    <xdr:to>
      <xdr:col>14</xdr:col>
      <xdr:colOff>1002765</xdr:colOff>
      <xdr:row>27</xdr:row>
      <xdr:rowOff>136072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08E4F3-EAF3-7B46-8383-B705256AD4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2762"/>
        <a:stretch/>
      </xdr:blipFill>
      <xdr:spPr>
        <a:xfrm>
          <a:off x="10096500" y="1959429"/>
          <a:ext cx="5674551" cy="3873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9071</xdr:colOff>
      <xdr:row>7</xdr:row>
      <xdr:rowOff>27214</xdr:rowOff>
    </xdr:from>
    <xdr:to>
      <xdr:col>10</xdr:col>
      <xdr:colOff>297542</xdr:colOff>
      <xdr:row>15</xdr:row>
      <xdr:rowOff>141719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B3D9AD-F69B-3615-96A5-274FE39B8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0142" y="2240643"/>
          <a:ext cx="7772400" cy="221907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14</xdr:col>
      <xdr:colOff>390071</xdr:colOff>
      <xdr:row>29</xdr:row>
      <xdr:rowOff>103719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311C62-BCC0-077A-C151-3A2D52513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68214" y="2367643"/>
          <a:ext cx="4608286" cy="48752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18143</xdr:colOff>
      <xdr:row>8</xdr:row>
      <xdr:rowOff>27216</xdr:rowOff>
    </xdr:from>
    <xdr:to>
      <xdr:col>11</xdr:col>
      <xdr:colOff>442686</xdr:colOff>
      <xdr:row>19</xdr:row>
      <xdr:rowOff>136072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24CC37-4CF3-37C4-28C8-CE12B311A1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61889"/>
        <a:stretch/>
      </xdr:blipFill>
      <xdr:spPr>
        <a:xfrm>
          <a:off x="2494643" y="1741716"/>
          <a:ext cx="7772400" cy="2204356"/>
        </a:xfrm>
        <a:prstGeom prst="rect">
          <a:avLst/>
        </a:prstGeom>
      </xdr:spPr>
    </xdr:pic>
    <xdr:clientData/>
  </xdr:twoCellAnchor>
  <xdr:twoCellAnchor editAs="oneCell">
    <xdr:from>
      <xdr:col>3</xdr:col>
      <xdr:colOff>27215</xdr:colOff>
      <xdr:row>22</xdr:row>
      <xdr:rowOff>27214</xdr:rowOff>
    </xdr:from>
    <xdr:to>
      <xdr:col>11</xdr:col>
      <xdr:colOff>451758</xdr:colOff>
      <xdr:row>34</xdr:row>
      <xdr:rowOff>47209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8CF8C3-41C5-3AFD-F3D6-D7610535B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03715" y="4218214"/>
          <a:ext cx="7772400" cy="2305995"/>
        </a:xfrm>
        <a:prstGeom prst="rect">
          <a:avLst/>
        </a:prstGeom>
      </xdr:spPr>
    </xdr:pic>
    <xdr:clientData/>
  </xdr:twoCellAnchor>
  <xdr:twoCellAnchor editAs="oneCell">
    <xdr:from>
      <xdr:col>3</xdr:col>
      <xdr:colOff>18142</xdr:colOff>
      <xdr:row>34</xdr:row>
      <xdr:rowOff>27214</xdr:rowOff>
    </xdr:from>
    <xdr:to>
      <xdr:col>11</xdr:col>
      <xdr:colOff>442685</xdr:colOff>
      <xdr:row>44</xdr:row>
      <xdr:rowOff>114882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F0B49B-DFE6-04CD-D554-2A02F0DE7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94642" y="6504214"/>
          <a:ext cx="7772400" cy="1992668"/>
        </a:xfrm>
        <a:prstGeom prst="rect">
          <a:avLst/>
        </a:prstGeom>
      </xdr:spPr>
    </xdr:pic>
    <xdr:clientData/>
  </xdr:twoCellAnchor>
  <xdr:twoCellAnchor editAs="oneCell">
    <xdr:from>
      <xdr:col>3</xdr:col>
      <xdr:colOff>99785</xdr:colOff>
      <xdr:row>44</xdr:row>
      <xdr:rowOff>63500</xdr:rowOff>
    </xdr:from>
    <xdr:to>
      <xdr:col>11</xdr:col>
      <xdr:colOff>524328</xdr:colOff>
      <xdr:row>56</xdr:row>
      <xdr:rowOff>44067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50A6DE4-F36C-58F9-4CBE-63A2DFB68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76285" y="8445500"/>
          <a:ext cx="7772400" cy="226656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190500</xdr:rowOff>
    </xdr:from>
    <xdr:to>
      <xdr:col>17</xdr:col>
      <xdr:colOff>0</xdr:colOff>
      <xdr:row>23</xdr:row>
      <xdr:rowOff>11068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3C5152-61A3-9A60-0CFC-9DD6239C1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85286" y="1723571"/>
          <a:ext cx="4127500" cy="286856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20</xdr:row>
      <xdr:rowOff>45358</xdr:rowOff>
    </xdr:from>
    <xdr:to>
      <xdr:col>2</xdr:col>
      <xdr:colOff>616858</xdr:colOff>
      <xdr:row>43</xdr:row>
      <xdr:rowOff>90715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A642D3-EF45-5197-BEF9-ADC1837453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567" t="3653" r="9881" b="2307"/>
        <a:stretch/>
      </xdr:blipFill>
      <xdr:spPr>
        <a:xfrm>
          <a:off x="190500" y="4054929"/>
          <a:ext cx="2204358" cy="4435929"/>
        </a:xfrm>
        <a:prstGeom prst="rect">
          <a:avLst/>
        </a:prstGeom>
      </xdr:spPr>
    </xdr:pic>
    <xdr:clientData/>
  </xdr:twoCellAnchor>
  <xdr:twoCellAnchor editAs="oneCell">
    <xdr:from>
      <xdr:col>6</xdr:col>
      <xdr:colOff>19051</xdr:colOff>
      <xdr:row>4</xdr:row>
      <xdr:rowOff>28575</xdr:rowOff>
    </xdr:from>
    <xdr:to>
      <xdr:col>7</xdr:col>
      <xdr:colOff>1033237</xdr:colOff>
      <xdr:row>18</xdr:row>
      <xdr:rowOff>46070</xdr:rowOff>
    </xdr:to>
    <xdr:pic>
      <xdr:nvPicPr>
        <xdr:cNvPr id="6" name="Picture 2">
          <a:extLst>
            <a:ext uri="{FF2B5EF4-FFF2-40B4-BE49-F238E27FC236}">
              <a16:creationId xmlns:a16="http://schemas.microsoft.com/office/drawing/2014/main" id="{F735E0DC-9A11-5F2D-C35B-FD9219739BEE}"/>
            </a:ext>
            <a:ext uri="{147F2762-F138-4A5C-976F-8EAC2B608ADB}">
              <a16:predDERef xmlns:a16="http://schemas.microsoft.com/office/drawing/2014/main" pred="{1EA642D3-EF45-5197-BEF9-ADC183745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24476" y="981075"/>
          <a:ext cx="2576286" cy="269719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285750</xdr:colOff>
      <xdr:row>12</xdr:row>
      <xdr:rowOff>171450</xdr:rowOff>
    </xdr:from>
    <xdr:to>
      <xdr:col>4</xdr:col>
      <xdr:colOff>450850</xdr:colOff>
      <xdr:row>23</xdr:row>
      <xdr:rowOff>0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8FEC6640-7BDF-23C2-BC55-887F53A69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" y="3076575"/>
          <a:ext cx="4572000" cy="1924050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25</xdr:row>
      <xdr:rowOff>152400</xdr:rowOff>
    </xdr:from>
    <xdr:to>
      <xdr:col>4</xdr:col>
      <xdr:colOff>469900</xdr:colOff>
      <xdr:row>36</xdr:row>
      <xdr:rowOff>47625</xdr:rowOff>
    </xdr:to>
    <xdr:pic>
      <xdr:nvPicPr>
        <xdr:cNvPr id="5" name="Picture 2">
          <a:extLst>
            <a:ext uri="{FF2B5EF4-FFF2-40B4-BE49-F238E27FC236}">
              <a16:creationId xmlns:a16="http://schemas.microsoft.com/office/drawing/2014/main" id="{35DAFBD2-2FCB-4D51-B67E-7FAFF1FC77F1}"/>
            </a:ext>
            <a:ext uri="{147F2762-F138-4A5C-976F-8EAC2B608ADB}">
              <a16:predDERef xmlns:a16="http://schemas.microsoft.com/office/drawing/2014/main" pred="{8FEC6640-7BDF-23C2-BC55-887F53A69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4325" y="5534025"/>
          <a:ext cx="4562475" cy="1990725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39</xdr:row>
      <xdr:rowOff>0</xdr:rowOff>
    </xdr:from>
    <xdr:to>
      <xdr:col>4</xdr:col>
      <xdr:colOff>508000</xdr:colOff>
      <xdr:row>48</xdr:row>
      <xdr:rowOff>161925</xdr:rowOff>
    </xdr:to>
    <xdr:pic>
      <xdr:nvPicPr>
        <xdr:cNvPr id="7" name="Picture 3">
          <a:extLst>
            <a:ext uri="{FF2B5EF4-FFF2-40B4-BE49-F238E27FC236}">
              <a16:creationId xmlns:a16="http://schemas.microsoft.com/office/drawing/2014/main" id="{96FD2BC5-10CB-E523-E1C1-03BCAC182E5A}"/>
            </a:ext>
            <a:ext uri="{147F2762-F138-4A5C-976F-8EAC2B608ADB}">
              <a16:predDERef xmlns:a16="http://schemas.microsoft.com/office/drawing/2014/main" pred="{35DAFBD2-2FCB-4D51-B67E-7FAFF1FC7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2900" y="8048625"/>
          <a:ext cx="4572000" cy="1876425"/>
        </a:xfrm>
        <a:prstGeom prst="rect">
          <a:avLst/>
        </a:prstGeom>
      </xdr:spPr>
    </xdr:pic>
    <xdr:clientData/>
  </xdr:twoCellAnchor>
  <xdr:twoCellAnchor editAs="oneCell">
    <xdr:from>
      <xdr:col>9</xdr:col>
      <xdr:colOff>628650</xdr:colOff>
      <xdr:row>13</xdr:row>
      <xdr:rowOff>0</xdr:rowOff>
    </xdr:from>
    <xdr:to>
      <xdr:col>14</xdr:col>
      <xdr:colOff>1254125</xdr:colOff>
      <xdr:row>22</xdr:row>
      <xdr:rowOff>47625</xdr:rowOff>
    </xdr:to>
    <xdr:pic>
      <xdr:nvPicPr>
        <xdr:cNvPr id="9" name="Picture 4">
          <a:extLst>
            <a:ext uri="{FF2B5EF4-FFF2-40B4-BE49-F238E27FC236}">
              <a16:creationId xmlns:a16="http://schemas.microsoft.com/office/drawing/2014/main" id="{BC3910C7-481E-53CB-3A8F-9802820F30E1}"/>
            </a:ext>
            <a:ext uri="{147F2762-F138-4A5C-976F-8EAC2B608ADB}">
              <a16:predDERef xmlns:a16="http://schemas.microsoft.com/office/drawing/2014/main" pred="{96FD2BC5-10CB-E523-E1C1-03BCAC182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53450" y="3095625"/>
          <a:ext cx="6200775" cy="1762125"/>
        </a:xfrm>
        <a:prstGeom prst="rect">
          <a:avLst/>
        </a:prstGeom>
      </xdr:spPr>
    </xdr:pic>
    <xdr:clientData/>
  </xdr:twoCellAnchor>
  <xdr:twoCellAnchor editAs="oneCell">
    <xdr:from>
      <xdr:col>9</xdr:col>
      <xdr:colOff>523875</xdr:colOff>
      <xdr:row>25</xdr:row>
      <xdr:rowOff>47625</xdr:rowOff>
    </xdr:from>
    <xdr:to>
      <xdr:col>16</xdr:col>
      <xdr:colOff>358775</xdr:colOff>
      <xdr:row>36</xdr:row>
      <xdr:rowOff>133350</xdr:rowOff>
    </xdr:to>
    <xdr:pic>
      <xdr:nvPicPr>
        <xdr:cNvPr id="12" name="Picture 5">
          <a:extLst>
            <a:ext uri="{FF2B5EF4-FFF2-40B4-BE49-F238E27FC236}">
              <a16:creationId xmlns:a16="http://schemas.microsoft.com/office/drawing/2014/main" id="{9E319002-907A-CFBC-9A9C-EF37949CC653}"/>
            </a:ext>
            <a:ext uri="{147F2762-F138-4A5C-976F-8EAC2B608ADB}">
              <a16:predDERef xmlns:a16="http://schemas.microsoft.com/office/drawing/2014/main" pred="{BC3910C7-481E-53CB-3A8F-9802820F3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48675" y="5429250"/>
          <a:ext cx="7581900" cy="2181225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Wendy Wen" id="{B4E30C0B-273D-344B-9C77-03CF896B597C}" userId="S::xw162@duke.edu::17afc0e5-2dba-4a6d-8719-371b0f7632fb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G1" dT="2023-11-11T02:55:38.74" personId="{B4E30C0B-273D-344B-9C77-03CF896B597C}" id="{52280162-F544-3643-9AF4-51077C1FF914}">
    <text>P42DC will be replaced on long-distance service by 125 Siemens ALC-42 Charger locomotives between 2021 and 2024, but will remain in service on shorter corridor trains.</text>
  </threadedComment>
  <threadedComment ref="G1" dT="2023-11-11T02:56:51.69" personId="{B4E30C0B-273D-344B-9C77-03CF896B597C}" id="{8F23FA81-9977-4E48-AA44-BEBFAB75B968}" parentId="{52280162-F544-3643-9AF4-51077C1FF914}">
    <text>https://web.archive.org/web/20210126125526/https://media.amtrak.com/2018/12/amtrak-to-improve-national-network-with-new-locomotives/</text>
    <extLst>
      <x:ext xmlns:xltc2="http://schemas.microsoft.com/office/spreadsheetml/2020/threadedcomments2" uri="{F7C98A9C-CBB3-438F-8F68-D28B6AF4A901}">
        <xltc2:checksum>1576239195</xltc2:checksum>
        <xltc2:hyperlink startIndex="0" length="132" url="https://web.archive.org/web/20210126125526/https://media.amtrak.com/2018/12/amtrak-to-improve-national-network-with-new-locomotives/"/>
      </x:ext>
    </extLst>
  </threadedComment>
  <threadedComment ref="H1" dT="2023-11-11T02:55:38.74" personId="{B4E30C0B-273D-344B-9C77-03CF896B597C}" id="{9C46AD43-0264-704A-8A66-DDAE08372225}">
    <text>P42DC will be replaced on long-distance service by 125 Siemens ALC-42 Charger locomotives between 2021 and 2024, but will remain in service on shorter corridor trains.</text>
  </threadedComment>
  <threadedComment ref="H1" dT="2023-11-11T02:56:51.69" personId="{B4E30C0B-273D-344B-9C77-03CF896B597C}" id="{07082F6C-2307-3344-BEAE-1B2C7B4EB52B}" parentId="{9C46AD43-0264-704A-8A66-DDAE08372225}">
    <text>https://web.archive.org/web/20210126125526/https://media.amtrak.com/2018/12/amtrak-to-improve-national-network-with-new-locomotives/</text>
    <extLst>
      <x:ext xmlns:xltc2="http://schemas.microsoft.com/office/spreadsheetml/2020/threadedcomments2" uri="{F7C98A9C-CBB3-438F-8F68-D28B6AF4A901}">
        <xltc2:checksum>1576239195</xltc2:checksum>
        <xltc2:hyperlink startIndex="0" length="132" url="https://web.archive.org/web/20210126125526/https://media.amtrak.com/2018/12/amtrak-to-improve-national-network-with-new-locomotives/"/>
      </x:ext>
    </extLst>
  </threadedComment>
  <threadedComment ref="M2" dT="2023-11-12T18:45:26.61" personId="{B4E30C0B-273D-344B-9C77-03CF896B597C}" id="{D2FAF633-8ED6-624A-ABB7-049C72DEAE8B}">
    <text>https://trains-and-locomotives.fandom.com/wiki/EMD_F59PH</text>
    <extLst>
      <x:ext xmlns:xltc2="http://schemas.microsoft.com/office/spreadsheetml/2020/threadedcomments2" uri="{F7C98A9C-CBB3-438F-8F68-D28B6AF4A901}">
        <xltc2:checksum>2618327315</xltc2:checksum>
        <xltc2:hyperlink startIndex="0" length="56" url="https://trains-and-locomotives.fandom.com/wiki/EMD_F59PH"/>
      </x:ext>
    </extLst>
  </threadedComment>
  <threadedComment ref="N2" dT="2023-11-12T18:45:34.58" personId="{B4E30C0B-273D-344B-9C77-03CF896B597C}" id="{39860040-3106-564E-A6DC-216551872D9A}">
    <text>https://trains-and-locomotives.fandom.com/wiki/EMD_F59PH</text>
    <extLst>
      <x:ext xmlns:xltc2="http://schemas.microsoft.com/office/spreadsheetml/2020/threadedcomments2" uri="{F7C98A9C-CBB3-438F-8F68-D28B6AF4A901}">
        <xltc2:checksum>2618327315</xltc2:checksum>
        <xltc2:hyperlink startIndex="0" length="56" url="https://trains-and-locomotives.fandom.com/wiki/EMD_F59PH"/>
      </x:ext>
    </extLst>
  </threadedComment>
  <threadedComment ref="Q2" dT="2023-11-13T17:24:37.35" personId="{B4E30C0B-273D-344B-9C77-03CF896B597C}" id="{ED3850CE-768F-7A46-8189-D8773CA62F56}">
    <text>Directly from online source</text>
  </threadedComment>
  <threadedComment ref="M3" dT="2023-11-11T04:19:23.89" personId="{B4E30C0B-273D-344B-9C77-03CF896B597C}" id="{21C4C8D6-65CC-AC4B-B633-A23A697E3FBB}">
    <text>https://en.wikipedia.org/wiki/GE_Genesis</text>
    <extLst>
      <x:ext xmlns:xltc2="http://schemas.microsoft.com/office/spreadsheetml/2020/threadedcomments2" uri="{F7C98A9C-CBB3-438F-8F68-D28B6AF4A901}">
        <xltc2:checksum>1297202401</xltc2:checksum>
        <xltc2:hyperlink startIndex="0" length="40" url="https://en.wikipedia.org/wiki/GE_Genesis"/>
      </x:ext>
    </extLst>
  </threadedComment>
  <threadedComment ref="N3" dT="2023-11-11T04:19:51.38" personId="{B4E30C0B-273D-344B-9C77-03CF896B597C}" id="{954A7289-5B42-564B-B2C5-EA21BBCC023F}">
    <text>https://en.wikipedia.org/wiki/Siemens_Charger</text>
    <extLst>
      <x:ext xmlns:xltc2="http://schemas.microsoft.com/office/spreadsheetml/2020/threadedcomments2" uri="{F7C98A9C-CBB3-438F-8F68-D28B6AF4A901}">
        <xltc2:checksum>218896426</xltc2:checksum>
        <xltc2:hyperlink startIndex="0" length="45" url="https://en.wikipedia.org/wiki/Siemens_Charger"/>
      </x:ext>
    </extLst>
  </threadedComment>
  <threadedComment ref="Q4" dT="2023-11-13T17:25:25.39" personId="{B4E30C0B-273D-344B-9C77-03CF896B597C}" id="{EFC1008E-AEE6-8542-BF3F-F76A9A7C21FA}">
    <text>Calculated from capacity per car found online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A2" dT="2023-11-10T20:27:31.36" personId="{B4E30C0B-273D-344B-9C77-03CF896B597C}" id="{9A4F3821-1F80-EF47-8384-000BB3CA8634}">
    <text>https://en.wikipedia.org/wiki/Amfleet</text>
    <extLst>
      <x:ext xmlns:xltc2="http://schemas.microsoft.com/office/spreadsheetml/2020/threadedcomments2" uri="{F7C98A9C-CBB3-438F-8F68-D28B6AF4A901}">
        <xltc2:checksum>2755903443</xltc2:checksum>
        <xltc2:hyperlink startIndex="0" length="37" url="https://en.wikipedia.org/wiki/Amfleet"/>
      </x:ext>
    </extLst>
  </threadedComment>
  <threadedComment ref="D6" dT="2023-11-10T20:27:17.51" personId="{B4E30C0B-273D-344B-9C77-03CF896B597C}" id="{14160926-CCBD-8D40-81A2-EB694C5B5B5C}">
    <text>https://en.wikipedia.org/wiki/Amfleet</text>
    <extLst>
      <x:ext xmlns:xltc2="http://schemas.microsoft.com/office/spreadsheetml/2020/threadedcomments2" uri="{F7C98A9C-CBB3-438F-8F68-D28B6AF4A901}">
        <xltc2:checksum>2755903443</xltc2:checksum>
        <xltc2:hyperlink startIndex="0" length="37" url="https://en.wikipedia.org/wiki/Amfleet"/>
      </x:ext>
    </extLst>
  </threadedComment>
  <threadedComment ref="A15" dT="2023-11-10T20:28:13.81" personId="{B4E30C0B-273D-344B-9C77-03CF896B597C}" id="{AB892962-A572-3647-912D-316EEB5937D0}">
    <text>https://en.wikipedia.org/wiki/Viewliner</text>
    <extLst>
      <x:ext xmlns:xltc2="http://schemas.microsoft.com/office/spreadsheetml/2020/threadedcomments2" uri="{F7C98A9C-CBB3-438F-8F68-D28B6AF4A901}">
        <xltc2:checksum>231548600</xltc2:checksum>
        <xltc2:hyperlink startIndex="0" length="39" url="https://en.wikipedia.org/wiki/Viewliner"/>
      </x:ext>
    </extLst>
  </threadedComment>
  <threadedComment ref="F16" dT="2023-11-10T20:44:04.99" personId="{B4E30C0B-273D-344B-9C77-03CF896B597C}" id="{264E6ABC-B1B0-FB46-B9CA-C8D01C790597}">
    <text>https://en.wikipedia.org/wiki/Viewliner</text>
    <extLst>
      <x:ext xmlns:xltc2="http://schemas.microsoft.com/office/spreadsheetml/2020/threadedcomments2" uri="{F7C98A9C-CBB3-438F-8F68-D28B6AF4A901}">
        <xltc2:checksum>231548600</xltc2:checksum>
        <xltc2:hyperlink startIndex="0" length="39" url="https://en.wikipedia.org/wiki/Viewliner"/>
      </x:ext>
    </extLst>
  </threadedComment>
  <threadedComment ref="F19" dT="2023-11-10T20:44:10.67" personId="{B4E30C0B-273D-344B-9C77-03CF896B597C}" id="{C1B4A233-2B52-B44A-8196-3EAEE314FDAD}">
    <text>https://en.wikipedia.org/wiki/Viewliner</text>
    <extLst>
      <x:ext xmlns:xltc2="http://schemas.microsoft.com/office/spreadsheetml/2020/threadedcomments2" uri="{F7C98A9C-CBB3-438F-8F68-D28B6AF4A901}">
        <xltc2:checksum>231548600</xltc2:checksum>
        <xltc2:hyperlink startIndex="0" length="39" url="https://en.wikipedia.org/wiki/Viewliner"/>
      </x:ext>
    </extLs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A1" dT="2023-10-29T18:34:47.29" personId="{B4E30C0B-273D-344B-9C77-03CF896B597C}" id="{7E142679-D238-EA4A-845B-BD059188C8CB}">
    <text>An intercity passenger train operated by Amtrak and the North Carolina Department of Transportation (NCDOT), running four round trips daily between Raleigh and Charlotte, North Carolina.</text>
  </threadedComment>
  <threadedComment ref="A1" dT="2023-10-29T18:34:57.60" personId="{B4E30C0B-273D-344B-9C77-03CF896B597C}" id="{3148BC64-4901-9841-8B4E-BA449E8329D0}" parentId="{7E142679-D238-EA4A-845B-BD059188C8CB}">
    <text>https://en.wikipedia.org/wiki/Piedmont_(train)</text>
    <extLst>
      <x:ext xmlns:xltc2="http://schemas.microsoft.com/office/spreadsheetml/2020/threadedcomments2" uri="{F7C98A9C-CBB3-438F-8F68-D28B6AF4A901}">
        <xltc2:checksum>321611165</xltc2:checksum>
        <xltc2:hyperlink startIndex="0" length="46" url="https://en.wikipedia.org/wiki/Piedmont_(train)"/>
      </x:ext>
    </extLst>
  </threadedComment>
  <threadedComment ref="A1" dT="2023-10-29T19:13:50.56" personId="{B4E30C0B-273D-344B-9C77-03CF896B597C}" id="{F6F9963E-74BF-4747-B05C-484B41ED9C3E}" parentId="{7E142679-D238-EA4A-845B-BD059188C8CB}">
    <text>The Piedmont, operating since 1995, is a 173 mi (278 km) route from Charlotte to Raleigh with four daily round trips. The Piedmont uses state-owned locomotives and coaches painted in a blue-silver-red palette echoing the North Carolina state flag. Its introduction enabled same-day business travel between Charlotte and Raleigh.</text>
  </threadedComment>
  <threadedComment ref="A1" dT="2023-10-29T19:14:00.88" personId="{B4E30C0B-273D-344B-9C77-03CF896B597C}" id="{A8A8FB62-90B8-2242-B999-D15428967422}" parentId="{7E142679-D238-EA4A-845B-BD059188C8CB}">
    <text>https://en.wikipedia.org/wiki/NC_By_Train</text>
    <extLst>
      <x:ext xmlns:xltc2="http://schemas.microsoft.com/office/spreadsheetml/2020/threadedcomments2" uri="{F7C98A9C-CBB3-438F-8F68-D28B6AF4A901}">
        <xltc2:checksum>3224263252</xltc2:checksum>
        <xltc2:hyperlink startIndex="0" length="41" url="https://en.wikipedia.org/wiki/NC_By_Train"/>
      </x:ext>
    </extLst>
  </threadedComment>
  <threadedComment ref="E2" dT="2023-11-12T19:45:44.24" personId="{B4E30C0B-273D-344B-9C77-03CF896B597C}" id="{63D7EA27-8B28-EE43-B502-942DFE66A5A4}">
    <text>https://webservices.ncleg.gov/ViewDocSiteFile/25625</text>
    <extLst>
      <x:ext xmlns:xltc2="http://schemas.microsoft.com/office/spreadsheetml/2020/threadedcomments2" uri="{F7C98A9C-CBB3-438F-8F68-D28B6AF4A901}">
        <xltc2:checksum>1527896409</xltc2:checksum>
        <xltc2:hyperlink startIndex="0" length="51" url="https://webservices.ncleg.gov/ViewDocSiteFile/25625"/>
      </x:ext>
    </extLst>
  </threadedComment>
  <threadedComment ref="I2" dT="2023-10-29T19:01:32.98" personId="{B4E30C0B-273D-344B-9C77-03CF896B597C}" id="{5D7E0BDE-1C16-D741-B094-971AD4909ACE}">
    <text>a four-axle 3,000 hp (2 MW) B-B diesel-electric locomotive built by General Motors Electro-Motive Division from 1988 to 1994.</text>
  </threadedComment>
  <threadedComment ref="N2" dT="2023-11-12T19:47:32.38" personId="{B4E30C0B-273D-344B-9C77-03CF896B597C}" id="{178291B7-1109-6E45-89CD-D246C0900C0C}">
    <text>https://webservices.ncleg.gov/ViewDocSiteFile/25625</text>
    <extLst>
      <x:ext xmlns:xltc2="http://schemas.microsoft.com/office/spreadsheetml/2020/threadedcomments2" uri="{F7C98A9C-CBB3-438F-8F68-D28B6AF4A901}">
        <xltc2:checksum>1527896409</xltc2:checksum>
        <xltc2:hyperlink startIndex="0" length="51" url="https://webservices.ncleg.gov/ViewDocSiteFile/25625"/>
      </x:ext>
    </extLst>
  </threadedComment>
  <threadedComment ref="O2" dT="2023-11-01T03:42:11.62" personId="{B4E30C0B-273D-344B-9C77-03CF896B597C}" id="{282B7C6F-68B9-A542-98CC-4BC5F27A0EEB}">
    <text>Formula: passenger miles divided by seat miles
Calculated by someone based on twelve Amtrak Monthly Performance Report from June 2022 to May 2023.</text>
  </threadedComment>
  <threadedComment ref="O2" dT="2023-11-01T03:53:08.63" personId="{B4E30C0B-273D-344B-9C77-03CF896B597C}" id="{3FAC6B2E-38FC-E447-B9CF-8CCF61944A24}" parentId="{282B7C6F-68B9-A542-98CC-4BC5F27A0EEB}">
    <text>https://www.amtrak.com/reports-documents</text>
    <extLst>
      <x:ext xmlns:xltc2="http://schemas.microsoft.com/office/spreadsheetml/2020/threadedcomments2" uri="{F7C98A9C-CBB3-438F-8F68-D28B6AF4A901}">
        <xltc2:checksum>713607530</xltc2:checksum>
        <xltc2:hyperlink startIndex="0" length="40" url="https://www.amtrak.com/reports-documents"/>
      </x:ext>
    </extLst>
  </threadedComment>
  <threadedComment ref="I3" dT="2023-11-01T03:33:19.04" personId="{B4E30C0B-273D-344B-9C77-03CF896B597C}" id="{53BA053C-5387-3745-887A-0F8BF2476310}">
    <text>Diesel-electric: utilizes diesel engines to generate electrical power, which is then used to drive electric traction motors</text>
  </threadedComment>
  <threadedComment ref="C36" dT="2023-10-29T18:39:49.32" personId="{B4E30C0B-273D-344B-9C77-03CF896B597C}" id="{2AA983F6-D307-5D46-B404-608290BD67F2}">
    <text>https://en.wikipedia.org/wiki/Piedmont_(train)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A1" dT="2023-11-02T04:58:22.72" personId="{B4E30C0B-273D-344B-9C77-03CF896B597C}" id="{C1AF0A86-6E07-A64E-9B7E-03AA467B466B}">
    <text>https://en.wikipedia.org/wiki/Carolinian_(train)</text>
    <extLst>
      <x:ext xmlns:xltc2="http://schemas.microsoft.com/office/spreadsheetml/2020/threadedcomments2" uri="{F7C98A9C-CBB3-438F-8F68-D28B6AF4A901}">
        <xltc2:checksum>3849539819</xltc2:checksum>
        <xltc2:hyperlink startIndex="0" length="48" url="https://en.wikipedia.org/wiki/Carolinian_(train)"/>
      </x:ext>
    </extLst>
  </threadedComment>
  <threadedComment ref="E2" dT="2023-11-02T04:37:38.53" personId="{B4E30C0B-273D-344B-9C77-03CF896B597C}" id="{CCF0D834-40E7-CD44-BEE6-1354F0A1CEDF}">
    <text>Most Carolinian trains consist of six cars hauled by a locomotive</text>
  </threadedComment>
  <threadedComment ref="O2" dT="2023-11-02T04:36:22.11" personId="{B4E30C0B-273D-344B-9C77-03CF896B597C}" id="{4C1112F1-8496-1B49-90A3-0B5AEEBF7FAD}">
    <text>Most trains include a Business Class car, a Café car (food service/lounge), and four Coach Class cars. Maximum seating in such a configuration is 346</text>
  </threadedComment>
  <threadedComment ref="O5" dT="2023-11-12T19:47:22.79" personId="{B4E30C0B-273D-344B-9C77-03CF896B597C}" id="{5B8273AF-F93D-6C4C-A370-BB8F35D00E93}">
    <text>https://webservices.ncleg.gov/ViewDocSiteFile/25625</text>
    <extLst>
      <x:ext xmlns:xltc2="http://schemas.microsoft.com/office/spreadsheetml/2020/threadedcomments2" uri="{F7C98A9C-CBB3-438F-8F68-D28B6AF4A901}">
        <xltc2:checksum>1527896409</xltc2:checksum>
        <xltc2:hyperlink startIndex="0" length="51" url="https://webservices.ncleg.gov/ViewDocSiteFile/25625"/>
      </x:ext>
    </extLst>
  </threadedComment>
</ThreadedComments>
</file>

<file path=xl/threadedComments/threadedComment5.xml><?xml version="1.0" encoding="utf-8"?>
<ThreadedComments xmlns="http://schemas.microsoft.com/office/spreadsheetml/2018/threadedcomments" xmlns:x="http://schemas.openxmlformats.org/spreadsheetml/2006/main">
  <threadedComment ref="A1" dT="2023-11-02T04:58:22.72" personId="{B4E30C0B-273D-344B-9C77-03CF896B597C}" id="{99B5543D-188C-EE4E-9F24-30B42C236238}">
    <text>https://en.wikipedia.org/wiki/Crescent_(train)</text>
    <extLst>
      <x:ext xmlns:xltc2="http://schemas.microsoft.com/office/spreadsheetml/2020/threadedcomments2" uri="{F7C98A9C-CBB3-438F-8F68-D28B6AF4A901}">
        <xltc2:checksum>964170102</xltc2:checksum>
        <xltc2:hyperlink startIndex="0" length="46" url="https://en.wikipedia.org/wiki/Crescent_(train)"/>
      </x:ext>
    </extLst>
  </threadedComment>
  <threadedComment ref="A1" dT="2023-11-05T18:40:28.33" personId="{B4E30C0B-273D-344B-9C77-03CF896B597C}" id="{B271EE94-62AA-0042-A9A1-252BC5BB4545}" parentId="{99B5543D-188C-EE4E-9F24-30B42C236238}">
    <text>(Train number 19, 20): a 1,377 mi route between New York City, New York 
New Orleans, Louisiana (Greensboro, High Point, Salisbury, Charlotte, Gastonia)</text>
  </threadedComment>
  <threadedComment ref="F4" dT="2023-11-05T19:40:04.67" personId="{B4E30C0B-273D-344B-9C77-03CF896B597C}" id="{B7523946-5742-A04B-BCCE-872B329F6190}">
    <text>https://en.wikipedia.org/wiki/Viewliner</text>
    <extLst>
      <x:ext xmlns:xltc2="http://schemas.microsoft.com/office/spreadsheetml/2020/threadedcomments2" uri="{F7C98A9C-CBB3-438F-8F68-D28B6AF4A901}">
        <xltc2:checksum>231548600</xltc2:checksum>
        <xltc2:hyperlink startIndex="0" length="39" url="https://en.wikipedia.org/wiki/Viewliner"/>
      </x:ext>
    </extLst>
  </threadedComment>
</ThreadedComments>
</file>

<file path=xl/threadedComments/threadedComment6.xml><?xml version="1.0" encoding="utf-8"?>
<ThreadedComments xmlns="http://schemas.microsoft.com/office/spreadsheetml/2018/threadedcomments" xmlns:x="http://schemas.openxmlformats.org/spreadsheetml/2006/main">
  <threadedComment ref="A1" dT="2023-11-05T18:37:42.11" personId="{B4E30C0B-273D-344B-9C77-03CF896B597C}" id="{0ED6005E-61E7-BB4D-9707-9963D20247E7}">
    <text>(Train number: 89, 90): a 829 mi route between New York City and Savannah, Georgia (NC: Rocky Mount, Wilson, Selma, Fayetteville)</text>
  </threadedComment>
  <threadedComment ref="N2" dT="2023-11-01T03:48:24.87" personId="{B4E30C0B-273D-344B-9C77-03CF896B597C}" id="{878412FE-CA86-6B43-B360-6AF294AD7640}">
    <text>Note: the train might be a lot more full for some parts of the route than for others</text>
  </threadedComment>
  <threadedComment ref="N2" dT="2023-11-05T18:43:57.82" personId="{B4E30C0B-273D-344B-9C77-03CF896B597C}" id="{7D7D811A-F4A9-B040-9D1B-5E8E7A29C202}" parentId="{878412FE-CA86-6B43-B360-6AF294AD7640}">
    <text>Palmetto</text>
  </threadedComment>
  <threadedComment ref="N3" dT="2023-11-05T18:44:09.24" personId="{B4E30C0B-273D-344B-9C77-03CF896B597C}" id="{F3A694F9-DD8A-B740-BECC-413C88FBB98E}">
    <text>Silver Meteor</text>
  </threadedComment>
</ThreadedComments>
</file>

<file path=xl/threadedComments/threadedComment7.xml><?xml version="1.0" encoding="utf-8"?>
<ThreadedComments xmlns="http://schemas.microsoft.com/office/spreadsheetml/2018/threadedcomments" xmlns:x="http://schemas.openxmlformats.org/spreadsheetml/2006/main">
  <threadedComment ref="A1" dT="2023-11-02T04:58:22.72" personId="{B4E30C0B-273D-344B-9C77-03CF896B597C}" id="{363CEB87-E103-9049-A7E4-61B98EE84838}">
    <text>https://en.wikipedia.org/wiki/Silver_Star_(Amtrak_train)</text>
    <extLst>
      <x:ext xmlns:xltc2="http://schemas.microsoft.com/office/spreadsheetml/2020/threadedcomments2" uri="{F7C98A9C-CBB3-438F-8F68-D28B6AF4A901}">
        <xltc2:checksum>2161386201</xltc2:checksum>
        <xltc2:hyperlink startIndex="0" length="56" url="https://en.wikipedia.org/wiki/Carolinian_(train)"/>
      </x:ext>
    </extLst>
  </threadedComment>
  <threadedComment ref="A1" dT="2023-11-05T18:52:32.79" personId="{B4E30C0B-273D-344B-9C77-03CF896B597C}" id="{FC7B0A6E-5C8F-ED45-86F0-53C0B4B89B44}" parentId="{363CEB87-E103-9049-A7E4-61B98EE84838}">
    <text>(Train number 91, 92): a 1,522 mi route between New York City and Miami (NC: Rocky Mount, Raleigh, Cary, Southern Pines, Hamlet)</text>
  </threadedComment>
  <threadedComment ref="A15" dT="2023-11-05T18:33:49.01" personId="{B4E30C0B-273D-344B-9C77-03CF896B597C}" id="{17B93DED-6B16-EC4C-A0D7-E68453C28BD0}">
    <text>https://en.wikipedia.org/wiki/Silver_Meteor</text>
    <extLst>
      <x:ext xmlns:xltc2="http://schemas.microsoft.com/office/spreadsheetml/2020/threadedcomments2" uri="{F7C98A9C-CBB3-438F-8F68-D28B6AF4A901}">
        <xltc2:checksum>362743500</xltc2:checksum>
        <xltc2:hyperlink startIndex="0" length="43" url="https://en.wikipedia.org/wiki/Silver_Meteor"/>
      </x:ext>
    </extLst>
  </threadedComment>
  <threadedComment ref="A15" dT="2023-11-05T18:38:02.05" personId="{B4E30C0B-273D-344B-9C77-03CF896B597C}" id="{AEFC6CCC-8B4F-F94D-9BD0-FC6752BB8289}" parentId="{17B93DED-6B16-EC4C-A0D7-E68453C28BD0}">
    <text>(Train number 97, 98): a 1,389 mi route between New York City and Miami (NC: Rocky Mount, Fayetteville)</text>
  </threadedComment>
</ThreadedComments>
</file>

<file path=xl/threadedComments/threadedComment8.xml><?xml version="1.0" encoding="utf-8"?>
<ThreadedComments xmlns="http://schemas.microsoft.com/office/spreadsheetml/2018/threadedcomments" xmlns:x="http://schemas.openxmlformats.org/spreadsheetml/2006/main">
  <threadedComment ref="A1" dT="2023-11-02T04:58:22.72" personId="{B4E30C0B-273D-344B-9C77-03CF896B597C}" id="{D764F939-3188-8142-A0A1-C076224FE555}">
    <text>https://en.wikipedia.org/wiki/Great_Smoky_Mountains_Railroad</text>
    <extLst>
      <x:ext xmlns:xltc2="http://schemas.microsoft.com/office/spreadsheetml/2020/threadedcomments2" uri="{F7C98A9C-CBB3-438F-8F68-D28B6AF4A901}">
        <xltc2:checksum>3239138704</xltc2:checksum>
        <xltc2:hyperlink startIndex="0" length="60" url="https://en.wikipedia.org/wiki/Carolinian_(train)"/>
      </x:ext>
    </extLst>
  </threadedComment>
  <threadedComment ref="A1" dT="2023-11-05T19:00:15.75" personId="{B4E30C0B-273D-344B-9C77-03CF896B597C}" id="{76A5B9AE-B5AC-334D-911C-EAF855143D30}" parentId="{D764F939-3188-8142-A0A1-C076224FE555}">
    <text>a 53 mi route between Dillsboro and Nantahala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hyperlink" Target="https://www.amtraktrains.com/threads/car-weights.7774/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ncbytrain.org/stations/kannapolis/Pages/default.aspx" TargetMode="External"/><Relationship Id="rId18" Type="http://schemas.openxmlformats.org/officeDocument/2006/relationships/hyperlink" Target="https://www.ncbytrain.org/stations/Durham/Pages/default.aspx" TargetMode="External"/><Relationship Id="rId26" Type="http://schemas.openxmlformats.org/officeDocument/2006/relationships/hyperlink" Target="https://www.ncbytrain.org/stations/greensboro/Pages/default.aspx" TargetMode="External"/><Relationship Id="rId3" Type="http://schemas.openxmlformats.org/officeDocument/2006/relationships/hyperlink" Target="https://www.ncbytrain.org/stations/Durham/Pages/default.aspx" TargetMode="External"/><Relationship Id="rId21" Type="http://schemas.openxmlformats.org/officeDocument/2006/relationships/hyperlink" Target="https://en.wikipedia.org/wiki/EMD_F59PH" TargetMode="External"/><Relationship Id="rId34" Type="http://schemas.microsoft.com/office/2017/10/relationships/threadedComment" Target="../threadedComments/threadedComment3.xml"/><Relationship Id="rId7" Type="http://schemas.openxmlformats.org/officeDocument/2006/relationships/hyperlink" Target="https://www.ncbytrain.org/stations/salisbury/Pages/default.aspx" TargetMode="External"/><Relationship Id="rId12" Type="http://schemas.openxmlformats.org/officeDocument/2006/relationships/hyperlink" Target="https://www.ncbytrain.org/stations/charlotte/Pages/default.aspx" TargetMode="External"/><Relationship Id="rId17" Type="http://schemas.openxmlformats.org/officeDocument/2006/relationships/hyperlink" Target="https://www.ncbytrain.org/stations/burlington/Pages/default.aspx" TargetMode="External"/><Relationship Id="rId25" Type="http://schemas.openxmlformats.org/officeDocument/2006/relationships/hyperlink" Target="https://www.ncbytrain.org/stations/Durham/Pages/default.aspx" TargetMode="External"/><Relationship Id="rId33" Type="http://schemas.openxmlformats.org/officeDocument/2006/relationships/comments" Target="../comments3.xml"/><Relationship Id="rId2" Type="http://schemas.openxmlformats.org/officeDocument/2006/relationships/hyperlink" Target="https://www.ncbytrain.org/stations/cary/Pages/default.aspx" TargetMode="External"/><Relationship Id="rId16" Type="http://schemas.openxmlformats.org/officeDocument/2006/relationships/hyperlink" Target="https://www.ncbytrain.org/stations/greensboro/Pages/default.aspx" TargetMode="External"/><Relationship Id="rId20" Type="http://schemas.openxmlformats.org/officeDocument/2006/relationships/hyperlink" Target="https://www.ncbytrain.org/stations/raleigh/Pages/default.aspx" TargetMode="External"/><Relationship Id="rId29" Type="http://schemas.openxmlformats.org/officeDocument/2006/relationships/hyperlink" Target="https://www.reddit.com/r/Amtrak/comments/15dpvib/amtrak_routes_by_load_factor/" TargetMode="External"/><Relationship Id="rId1" Type="http://schemas.openxmlformats.org/officeDocument/2006/relationships/hyperlink" Target="https://www.ncbytrain.org/stations/raleigh/Pages/default.aspx" TargetMode="External"/><Relationship Id="rId6" Type="http://schemas.openxmlformats.org/officeDocument/2006/relationships/hyperlink" Target="https://www.ncbytrain.org/stations/high-point/Pages/default.aspx" TargetMode="External"/><Relationship Id="rId11" Type="http://schemas.openxmlformats.org/officeDocument/2006/relationships/hyperlink" Target="https://www.ncbytrain.org/schedules/Pages/piedmont.aspx" TargetMode="External"/><Relationship Id="rId24" Type="http://schemas.openxmlformats.org/officeDocument/2006/relationships/hyperlink" Target="https://www.ncbytrain.org/stations/cary/Pages/default.aspx" TargetMode="External"/><Relationship Id="rId32" Type="http://schemas.openxmlformats.org/officeDocument/2006/relationships/vmlDrawing" Target="../drawings/vmlDrawing3.vml"/><Relationship Id="rId5" Type="http://schemas.openxmlformats.org/officeDocument/2006/relationships/hyperlink" Target="https://www.ncbytrain.org/stations/greensboro/Pages/default.aspx" TargetMode="External"/><Relationship Id="rId15" Type="http://schemas.openxmlformats.org/officeDocument/2006/relationships/hyperlink" Target="https://www.ncbytrain.org/stations/high-point/Pages/default.aspx" TargetMode="External"/><Relationship Id="rId23" Type="http://schemas.openxmlformats.org/officeDocument/2006/relationships/hyperlink" Target="https://www.ncbytrain.org/stations/raleigh/Pages/default.aspx" TargetMode="External"/><Relationship Id="rId28" Type="http://schemas.openxmlformats.org/officeDocument/2006/relationships/hyperlink" Target="https://www.ncbytrain.org/stations/charlotte/Pages/default.aspx" TargetMode="External"/><Relationship Id="rId10" Type="http://schemas.openxmlformats.org/officeDocument/2006/relationships/hyperlink" Target="https://www.ncbytrain.org/schedules/Pages/piedmont.aspx" TargetMode="External"/><Relationship Id="rId19" Type="http://schemas.openxmlformats.org/officeDocument/2006/relationships/hyperlink" Target="https://www.ncbytrain.org/stations/cary/Pages/default.aspx" TargetMode="External"/><Relationship Id="rId31" Type="http://schemas.openxmlformats.org/officeDocument/2006/relationships/drawing" Target="../drawings/drawing2.xml"/><Relationship Id="rId4" Type="http://schemas.openxmlformats.org/officeDocument/2006/relationships/hyperlink" Target="https://www.ncbytrain.org/stations/burlington/Pages/default.aspx" TargetMode="External"/><Relationship Id="rId9" Type="http://schemas.openxmlformats.org/officeDocument/2006/relationships/hyperlink" Target="https://www.ncbytrain.org/stations/charlotte/Pages/default.aspx" TargetMode="External"/><Relationship Id="rId14" Type="http://schemas.openxmlformats.org/officeDocument/2006/relationships/hyperlink" Target="https://www.ncbytrain.org/stations/salisbury/Pages/default.aspx" TargetMode="External"/><Relationship Id="rId22" Type="http://schemas.openxmlformats.org/officeDocument/2006/relationships/hyperlink" Target="https://en.wikipedia.org/wiki/EMD_F59PH" TargetMode="External"/><Relationship Id="rId27" Type="http://schemas.openxmlformats.org/officeDocument/2006/relationships/hyperlink" Target="https://www.ncbytrain.org/stations/kannapolis/Pages/default.aspx" TargetMode="External"/><Relationship Id="rId30" Type="http://schemas.openxmlformats.org/officeDocument/2006/relationships/hyperlink" Target="http://www.trainweb.org/usarail/piedmont.htm" TargetMode="External"/><Relationship Id="rId8" Type="http://schemas.openxmlformats.org/officeDocument/2006/relationships/hyperlink" Target="https://www.ncbytrain.org/stations/kannapolis/Pages/default.aspx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ncbytrain.org/stations/raleigh/Pages/default.aspx" TargetMode="External"/><Relationship Id="rId13" Type="http://schemas.openxmlformats.org/officeDocument/2006/relationships/hyperlink" Target="https://www.ncbytrain.org/stations/salisbury/Pages/default.aspx" TargetMode="External"/><Relationship Id="rId18" Type="http://schemas.openxmlformats.org/officeDocument/2006/relationships/vmlDrawing" Target="../drawings/vmlDrawing4.vml"/><Relationship Id="rId3" Type="http://schemas.openxmlformats.org/officeDocument/2006/relationships/hyperlink" Target="https://www.reddit.com/r/Amtrak/comments/15dpvib/amtrak_routes_by_load_factor/" TargetMode="External"/><Relationship Id="rId7" Type="http://schemas.openxmlformats.org/officeDocument/2006/relationships/hyperlink" Target="https://www.ncbytrain.org/stations/selma/Pages/default.aspx" TargetMode="External"/><Relationship Id="rId12" Type="http://schemas.openxmlformats.org/officeDocument/2006/relationships/hyperlink" Target="https://www.ncbytrain.org/stations/greensboro/Pages/default.aspx" TargetMode="External"/><Relationship Id="rId17" Type="http://schemas.openxmlformats.org/officeDocument/2006/relationships/drawing" Target="../drawings/drawing3.xml"/><Relationship Id="rId2" Type="http://schemas.openxmlformats.org/officeDocument/2006/relationships/hyperlink" Target="https://en.wikipedia.org/wiki/Amfleet" TargetMode="External"/><Relationship Id="rId16" Type="http://schemas.openxmlformats.org/officeDocument/2006/relationships/hyperlink" Target="http://www.trainweb.org/usarail/carolinian.htm" TargetMode="External"/><Relationship Id="rId20" Type="http://schemas.microsoft.com/office/2017/10/relationships/threadedComment" Target="../threadedComments/threadedComment4.xml"/><Relationship Id="rId1" Type="http://schemas.openxmlformats.org/officeDocument/2006/relationships/hyperlink" Target="https://en.wikipedia.org/wiki/Amfleet" TargetMode="External"/><Relationship Id="rId6" Type="http://schemas.openxmlformats.org/officeDocument/2006/relationships/hyperlink" Target="https://www.ncbytrain.org/stations/wilson/Pages/default.aspx" TargetMode="External"/><Relationship Id="rId11" Type="http://schemas.openxmlformats.org/officeDocument/2006/relationships/hyperlink" Target="https://www.ncbytrain.org/stations/burlington/Pages/default.aspx" TargetMode="External"/><Relationship Id="rId5" Type="http://schemas.openxmlformats.org/officeDocument/2006/relationships/hyperlink" Target="https://www.ncbytrain.org/stations/rocky-mount/Pages/default.aspx" TargetMode="External"/><Relationship Id="rId15" Type="http://schemas.openxmlformats.org/officeDocument/2006/relationships/hyperlink" Target="https://www.ncbytrain.org/stations/charlotte/Pages/default.aspx" TargetMode="External"/><Relationship Id="rId10" Type="http://schemas.openxmlformats.org/officeDocument/2006/relationships/hyperlink" Target="https://www.ncbytrain.org/stations/Durham/Pages/default.aspx" TargetMode="External"/><Relationship Id="rId19" Type="http://schemas.openxmlformats.org/officeDocument/2006/relationships/comments" Target="../comments4.xml"/><Relationship Id="rId4" Type="http://schemas.openxmlformats.org/officeDocument/2006/relationships/hyperlink" Target="https://en.wikipedia.org/wiki/GE_Genesis" TargetMode="External"/><Relationship Id="rId9" Type="http://schemas.openxmlformats.org/officeDocument/2006/relationships/hyperlink" Target="https://www.ncbytrain.org/stations/cary/Pages/default.aspx" TargetMode="External"/><Relationship Id="rId14" Type="http://schemas.openxmlformats.org/officeDocument/2006/relationships/hyperlink" Target="https://www.ncbytrain.org/stations/kannapolis/Pages/default.aspx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s://travelswithkev.com/amtrak-crescent/" TargetMode="External"/><Relationship Id="rId1" Type="http://schemas.openxmlformats.org/officeDocument/2006/relationships/hyperlink" Target="http://www.trainweb.org/usarail/crescent.htm" TargetMode="External"/><Relationship Id="rId6" Type="http://schemas.microsoft.com/office/2017/10/relationships/threadedComment" Target="../threadedComments/threadedComment5.xml"/><Relationship Id="rId5" Type="http://schemas.openxmlformats.org/officeDocument/2006/relationships/comments" Target="../comments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http://www.trainweb.org/usarail/palmetto.htm" TargetMode="External"/><Relationship Id="rId2" Type="http://schemas.openxmlformats.org/officeDocument/2006/relationships/hyperlink" Target="https://en.wikipedia.org/wiki/Amfleet" TargetMode="External"/><Relationship Id="rId1" Type="http://schemas.openxmlformats.org/officeDocument/2006/relationships/hyperlink" Target="https://www.reddit.com/r/Amtrak/comments/15dpvib/amtrak_routes_by_load_factor/" TargetMode="External"/><Relationship Id="rId6" Type="http://schemas.microsoft.com/office/2017/10/relationships/threadedComment" Target="../threadedComments/threadedComment6.xml"/><Relationship Id="rId5" Type="http://schemas.openxmlformats.org/officeDocument/2006/relationships/comments" Target="../comments6.xml"/><Relationship Id="rId4" Type="http://schemas.openxmlformats.org/officeDocument/2006/relationships/vmlDrawing" Target="../drawings/vmlDrawing6.vml"/></Relationships>
</file>

<file path=xl/worksheets/_rels/sheet7.xml.rels><?xml version="1.0" encoding="UTF-8" standalone="yes"?>
<Relationships xmlns="http://schemas.openxmlformats.org/package/2006/relationships"><Relationship Id="rId8" Type="http://schemas.microsoft.com/office/2017/10/relationships/threadedComment" Target="../threadedComments/threadedComment7.xml"/><Relationship Id="rId3" Type="http://schemas.openxmlformats.org/officeDocument/2006/relationships/hyperlink" Target="https://en.wikipedia.org/wiki/GE_Genesis" TargetMode="External"/><Relationship Id="rId7" Type="http://schemas.openxmlformats.org/officeDocument/2006/relationships/comments" Target="../comments7.xml"/><Relationship Id="rId2" Type="http://schemas.openxmlformats.org/officeDocument/2006/relationships/hyperlink" Target="https://en.wikipedia.org/wiki/Siemens_Charger" TargetMode="External"/><Relationship Id="rId1" Type="http://schemas.openxmlformats.org/officeDocument/2006/relationships/hyperlink" Target="https://en.wikipedia.org/wiki/GE_Genesis" TargetMode="External"/><Relationship Id="rId6" Type="http://schemas.openxmlformats.org/officeDocument/2006/relationships/vmlDrawing" Target="../drawings/vmlDrawing7.vml"/><Relationship Id="rId5" Type="http://schemas.openxmlformats.org/officeDocument/2006/relationships/drawing" Target="../drawings/drawing5.xml"/><Relationship Id="rId4" Type="http://schemas.openxmlformats.org/officeDocument/2006/relationships/hyperlink" Target="http://www.trainweb.org/usarail/silverstar.htm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thedieselshop.us/Data%20EMD%20GP30.HTML" TargetMode="External"/><Relationship Id="rId7" Type="http://schemas.microsoft.com/office/2017/10/relationships/threadedComment" Target="../threadedComments/threadedComment8.xml"/><Relationship Id="rId2" Type="http://schemas.openxmlformats.org/officeDocument/2006/relationships/hyperlink" Target="https://en.wikipedia.org/wiki/EMD_GP30" TargetMode="External"/><Relationship Id="rId1" Type="http://schemas.openxmlformats.org/officeDocument/2006/relationships/hyperlink" Target="https://en.wikipedia.org/wiki/Nantahala_Outdoor_Center" TargetMode="External"/><Relationship Id="rId6" Type="http://schemas.openxmlformats.org/officeDocument/2006/relationships/comments" Target="../comments8.xml"/><Relationship Id="rId5" Type="http://schemas.openxmlformats.org/officeDocument/2006/relationships/vmlDrawing" Target="../drawings/vmlDrawing8.vml"/><Relationship Id="rId4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3E2DD8-C372-4143-8239-6CBD92D1A916}">
  <dimension ref="A1:X13"/>
  <sheetViews>
    <sheetView tabSelected="1" zoomScale="140" zoomScaleNormal="140" workbookViewId="0">
      <pane xSplit="1" topLeftCell="B1" activePane="topRight" state="frozen"/>
      <selection pane="topRight" activeCell="F12" sqref="F12"/>
    </sheetView>
  </sheetViews>
  <sheetFormatPr baseColWidth="10" defaultRowHeight="15"/>
  <cols>
    <col min="1" max="2" width="10.83203125" style="17"/>
    <col min="3" max="3" width="14.83203125" style="17" customWidth="1"/>
    <col min="4" max="4" width="9.6640625" style="17" customWidth="1"/>
    <col min="5" max="5" width="12" style="17" customWidth="1"/>
    <col min="6" max="6" width="12.83203125" style="17" customWidth="1"/>
    <col min="7" max="7" width="13.1640625" style="17" customWidth="1"/>
    <col min="8" max="8" width="14" style="17" customWidth="1"/>
    <col min="9" max="9" width="10.1640625" style="17" customWidth="1"/>
    <col min="10" max="10" width="12" style="17" bestFit="1" customWidth="1"/>
    <col min="11" max="11" width="13.33203125" style="17" bestFit="1" customWidth="1"/>
    <col min="12" max="12" width="12.83203125" style="17" customWidth="1"/>
    <col min="13" max="13" width="11.1640625" style="17" customWidth="1"/>
    <col min="14" max="14" width="10.83203125" style="17" customWidth="1"/>
    <col min="15" max="16" width="13.5" style="17" customWidth="1"/>
    <col min="17" max="21" width="10.83203125" style="17"/>
    <col min="22" max="22" width="10.6640625" style="17" customWidth="1"/>
    <col min="23" max="23" width="13.6640625" style="17" customWidth="1"/>
    <col min="24" max="24" width="17.83203125" style="17" customWidth="1"/>
    <col min="25" max="16384" width="10.83203125" style="17"/>
  </cols>
  <sheetData>
    <row r="1" spans="1:24" ht="30" customHeight="1">
      <c r="A1" s="16" t="s">
        <v>211</v>
      </c>
      <c r="B1" s="16" t="s">
        <v>212</v>
      </c>
      <c r="C1" s="16" t="s">
        <v>140</v>
      </c>
      <c r="D1" s="16" t="s">
        <v>228</v>
      </c>
      <c r="E1" s="46" t="s">
        <v>224</v>
      </c>
      <c r="F1" s="74" t="s">
        <v>219</v>
      </c>
      <c r="G1" s="43" t="s">
        <v>238</v>
      </c>
      <c r="H1" s="43" t="s">
        <v>239</v>
      </c>
      <c r="I1" s="43" t="s">
        <v>223</v>
      </c>
      <c r="J1" s="43" t="s">
        <v>221</v>
      </c>
      <c r="K1" s="62" t="s">
        <v>246</v>
      </c>
      <c r="L1" s="62" t="s">
        <v>247</v>
      </c>
      <c r="M1" s="73" t="s">
        <v>243</v>
      </c>
      <c r="N1" s="73" t="s">
        <v>244</v>
      </c>
      <c r="O1" s="62" t="s">
        <v>250</v>
      </c>
      <c r="P1" s="62" t="s">
        <v>251</v>
      </c>
      <c r="Q1" s="42" t="s">
        <v>138</v>
      </c>
      <c r="R1" s="42" t="s">
        <v>218</v>
      </c>
      <c r="S1" s="72" t="s">
        <v>142</v>
      </c>
      <c r="T1" s="27" t="s">
        <v>266</v>
      </c>
      <c r="U1" s="27" t="s">
        <v>267</v>
      </c>
      <c r="V1" s="63" t="s">
        <v>143</v>
      </c>
      <c r="W1" s="63" t="s">
        <v>144</v>
      </c>
      <c r="X1" s="63" t="s">
        <v>145</v>
      </c>
    </row>
    <row r="2" spans="1:24" ht="15" customHeight="1">
      <c r="A2" s="60" t="s">
        <v>0</v>
      </c>
      <c r="B2" s="17" t="s">
        <v>213</v>
      </c>
      <c r="C2" s="17" t="s">
        <v>141</v>
      </c>
      <c r="D2" s="17" t="s">
        <v>229</v>
      </c>
      <c r="E2" s="29">
        <v>5</v>
      </c>
      <c r="G2" s="17" t="s">
        <v>38</v>
      </c>
      <c r="H2" s="17" t="s">
        <v>240</v>
      </c>
      <c r="I2" s="70">
        <v>2</v>
      </c>
      <c r="J2" s="17" t="s">
        <v>222</v>
      </c>
      <c r="M2" s="67">
        <f>260000/2.205</f>
        <v>117913.83219954648</v>
      </c>
      <c r="N2" s="67">
        <f>268000/2.205</f>
        <v>121541.95011337868</v>
      </c>
      <c r="Q2" s="70" t="s">
        <v>255</v>
      </c>
      <c r="T2" s="66">
        <f t="shared" ref="T2:T8" si="0">SUM(F2,M2,S2)/1000</f>
        <v>117.91383219954648</v>
      </c>
      <c r="U2" s="66"/>
    </row>
    <row r="3" spans="1:24" ht="15" customHeight="1">
      <c r="A3" s="60" t="s">
        <v>85</v>
      </c>
      <c r="B3" s="17" t="s">
        <v>84</v>
      </c>
      <c r="C3" s="17" t="s">
        <v>141</v>
      </c>
      <c r="D3" s="17" t="s">
        <v>230</v>
      </c>
      <c r="E3" s="65">
        <v>7</v>
      </c>
      <c r="G3" s="17" t="s">
        <v>241</v>
      </c>
      <c r="H3" s="17" t="s">
        <v>242</v>
      </c>
      <c r="I3" s="17">
        <v>1</v>
      </c>
      <c r="J3" s="17" t="s">
        <v>60</v>
      </c>
      <c r="M3" s="17">
        <v>121672</v>
      </c>
      <c r="N3" s="17">
        <v>120000</v>
      </c>
      <c r="Q3" s="70" t="s">
        <v>260</v>
      </c>
      <c r="T3" s="66">
        <f t="shared" si="0"/>
        <v>121.672</v>
      </c>
      <c r="U3" s="66"/>
    </row>
    <row r="4" spans="1:24" ht="32">
      <c r="A4" s="60" t="s">
        <v>91</v>
      </c>
      <c r="B4" s="17" t="s">
        <v>214</v>
      </c>
      <c r="C4" s="17" t="s">
        <v>141</v>
      </c>
      <c r="D4" s="17" t="s">
        <v>230</v>
      </c>
      <c r="E4" s="17">
        <v>9</v>
      </c>
      <c r="G4" s="17" t="s">
        <v>241</v>
      </c>
      <c r="H4" s="17" t="s">
        <v>242</v>
      </c>
      <c r="I4" s="17">
        <v>2</v>
      </c>
      <c r="J4" s="17" t="s">
        <v>60</v>
      </c>
      <c r="M4" s="17">
        <f>I4*M3</f>
        <v>243344</v>
      </c>
      <c r="N4" s="17">
        <f>I4*N3</f>
        <v>240000</v>
      </c>
      <c r="Q4" s="17">
        <v>296</v>
      </c>
      <c r="T4" s="66">
        <f t="shared" si="0"/>
        <v>243.34399999999999</v>
      </c>
      <c r="U4" s="66"/>
    </row>
    <row r="5" spans="1:24" ht="15" customHeight="1">
      <c r="A5" s="60" t="s">
        <v>89</v>
      </c>
      <c r="B5" s="17" t="s">
        <v>215</v>
      </c>
      <c r="C5" s="17" t="s">
        <v>141</v>
      </c>
      <c r="D5" s="17" t="s">
        <v>230</v>
      </c>
      <c r="E5" s="61" t="s">
        <v>227</v>
      </c>
      <c r="G5" s="17" t="s">
        <v>241</v>
      </c>
      <c r="H5" s="17" t="s">
        <v>242</v>
      </c>
      <c r="I5" s="17">
        <v>1</v>
      </c>
      <c r="J5" s="17" t="s">
        <v>60</v>
      </c>
      <c r="M5" s="17">
        <v>121672</v>
      </c>
      <c r="N5" s="17">
        <v>120000</v>
      </c>
      <c r="Q5" s="29" t="s">
        <v>271</v>
      </c>
      <c r="T5" s="66">
        <f t="shared" si="0"/>
        <v>121.672</v>
      </c>
      <c r="U5" s="66"/>
    </row>
    <row r="6" spans="1:24" ht="32">
      <c r="A6" s="60" t="s">
        <v>92</v>
      </c>
      <c r="B6" s="17" t="s">
        <v>216</v>
      </c>
      <c r="C6" s="17" t="s">
        <v>141</v>
      </c>
      <c r="D6" s="17" t="s">
        <v>230</v>
      </c>
      <c r="E6" s="17">
        <v>8</v>
      </c>
      <c r="G6" s="17" t="s">
        <v>241</v>
      </c>
      <c r="H6" s="17" t="s">
        <v>242</v>
      </c>
      <c r="I6" s="17">
        <v>1</v>
      </c>
      <c r="J6" s="17" t="s">
        <v>60</v>
      </c>
      <c r="M6" s="17">
        <v>121672</v>
      </c>
      <c r="N6" s="17">
        <v>120000</v>
      </c>
      <c r="Q6" s="17">
        <v>235</v>
      </c>
      <c r="T6" s="66">
        <f t="shared" si="0"/>
        <v>121.672</v>
      </c>
      <c r="U6" s="66"/>
    </row>
    <row r="7" spans="1:24" ht="15" customHeight="1">
      <c r="A7" s="60" t="s">
        <v>90</v>
      </c>
      <c r="B7" s="17" t="s">
        <v>217</v>
      </c>
      <c r="C7" s="17" t="s">
        <v>141</v>
      </c>
      <c r="D7" s="17" t="s">
        <v>230</v>
      </c>
      <c r="E7" s="17">
        <v>9</v>
      </c>
      <c r="G7" s="17" t="s">
        <v>241</v>
      </c>
      <c r="H7" s="17" t="s">
        <v>242</v>
      </c>
      <c r="I7" s="17">
        <v>2</v>
      </c>
      <c r="J7" s="17" t="s">
        <v>60</v>
      </c>
      <c r="M7" s="17">
        <f>I7*M3</f>
        <v>243344</v>
      </c>
      <c r="N7" s="17">
        <f>I7*N3</f>
        <v>240000</v>
      </c>
      <c r="T7" s="66">
        <f t="shared" si="0"/>
        <v>243.34399999999999</v>
      </c>
      <c r="U7" s="66"/>
    </row>
    <row r="8" spans="1:24" ht="30" customHeight="1">
      <c r="A8" s="60" t="s">
        <v>93</v>
      </c>
      <c r="B8" s="17" t="s">
        <v>139</v>
      </c>
      <c r="C8" s="17" t="s">
        <v>146</v>
      </c>
      <c r="D8" s="17" t="s">
        <v>229</v>
      </c>
      <c r="E8" s="17">
        <v>9</v>
      </c>
      <c r="T8" s="66">
        <f t="shared" si="0"/>
        <v>0</v>
      </c>
      <c r="U8" s="66"/>
    </row>
    <row r="10" spans="1:24" ht="16">
      <c r="A10" s="16" t="s">
        <v>268</v>
      </c>
    </row>
    <row r="11" spans="1:24" s="19" customFormat="1">
      <c r="A11" s="75" t="s">
        <v>269</v>
      </c>
    </row>
    <row r="12" spans="1:24" s="19" customFormat="1">
      <c r="A12" s="53" t="s">
        <v>270</v>
      </c>
    </row>
    <row r="13" spans="1:24" s="19" customFormat="1"/>
  </sheetData>
  <phoneticPr fontId="18" type="noConversion"/>
  <pageMargins left="0.7" right="0.7" top="0.75" bottom="0.75" header="0.3" footer="0.3"/>
  <pageSetup orientation="portrait" horizontalDpi="0" verticalDpi="0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4AC071-9942-8B4F-9883-CD088456998D}">
  <dimension ref="A1:H23"/>
  <sheetViews>
    <sheetView zoomScale="140" zoomScaleNormal="140" workbookViewId="0">
      <pane ySplit="1" topLeftCell="A2" activePane="bottomLeft" state="frozen"/>
      <selection pane="bottomLeft" activeCell="G13" sqref="G13"/>
    </sheetView>
  </sheetViews>
  <sheetFormatPr baseColWidth="10" defaultRowHeight="15"/>
  <cols>
    <col min="2" max="2" width="10.5" customWidth="1"/>
    <col min="4" max="5" width="15.33203125" style="36" bestFit="1" customWidth="1"/>
    <col min="6" max="6" width="12.83203125" style="36" customWidth="1"/>
  </cols>
  <sheetData>
    <row r="1" spans="1:8" s="19" customFormat="1" ht="20" customHeight="1">
      <c r="A1" s="59" t="s">
        <v>203</v>
      </c>
      <c r="B1" s="59" t="s">
        <v>204</v>
      </c>
      <c r="C1" s="59" t="s">
        <v>205</v>
      </c>
      <c r="D1" s="77" t="s">
        <v>206</v>
      </c>
      <c r="E1" s="77" t="s">
        <v>207</v>
      </c>
      <c r="F1" s="76" t="s">
        <v>137</v>
      </c>
    </row>
    <row r="2" spans="1:8">
      <c r="A2" s="5" t="s">
        <v>117</v>
      </c>
      <c r="D2" s="78">
        <v>48000</v>
      </c>
      <c r="E2" s="78">
        <v>51000</v>
      </c>
      <c r="H2" s="1" t="s">
        <v>249</v>
      </c>
    </row>
    <row r="3" spans="1:8">
      <c r="B3" s="54" t="s">
        <v>118</v>
      </c>
      <c r="D3" s="79">
        <v>47173</v>
      </c>
      <c r="E3" s="79">
        <v>51710</v>
      </c>
      <c r="H3" s="71" t="s">
        <v>263</v>
      </c>
    </row>
    <row r="4" spans="1:8">
      <c r="B4" s="54"/>
      <c r="C4" t="s">
        <v>181</v>
      </c>
      <c r="F4" s="36">
        <v>72</v>
      </c>
      <c r="H4" s="71" t="s">
        <v>264</v>
      </c>
    </row>
    <row r="5" spans="1:8">
      <c r="B5" s="54"/>
      <c r="C5" t="s">
        <v>196</v>
      </c>
      <c r="F5" s="36">
        <v>62</v>
      </c>
      <c r="H5" s="71" t="s">
        <v>265</v>
      </c>
    </row>
    <row r="6" spans="1:8">
      <c r="B6" s="54"/>
      <c r="C6" t="s">
        <v>189</v>
      </c>
      <c r="D6" s="36">
        <v>50000</v>
      </c>
      <c r="F6" s="36" t="s">
        <v>139</v>
      </c>
    </row>
    <row r="7" spans="1:8">
      <c r="B7" s="54"/>
      <c r="C7" t="s">
        <v>190</v>
      </c>
      <c r="F7" s="36" t="s">
        <v>139</v>
      </c>
    </row>
    <row r="8" spans="1:8">
      <c r="C8" t="s">
        <v>191</v>
      </c>
      <c r="F8" s="80"/>
    </row>
    <row r="9" spans="1:8">
      <c r="B9" s="54" t="s">
        <v>121</v>
      </c>
      <c r="D9" s="79">
        <v>48543</v>
      </c>
      <c r="E9" s="79">
        <v>50802</v>
      </c>
    </row>
    <row r="10" spans="1:8">
      <c r="C10" t="s">
        <v>181</v>
      </c>
      <c r="F10" s="36">
        <v>59</v>
      </c>
    </row>
    <row r="11" spans="1:8">
      <c r="B11" s="54"/>
      <c r="C11" t="s">
        <v>196</v>
      </c>
      <c r="F11" s="80"/>
    </row>
    <row r="12" spans="1:8">
      <c r="B12" s="54"/>
      <c r="C12" t="s">
        <v>189</v>
      </c>
      <c r="F12" s="36" t="s">
        <v>139</v>
      </c>
    </row>
    <row r="13" spans="1:8">
      <c r="B13" s="54"/>
      <c r="C13" t="s">
        <v>190</v>
      </c>
      <c r="F13" s="36" t="s">
        <v>139</v>
      </c>
    </row>
    <row r="14" spans="1:8">
      <c r="B14" s="54"/>
      <c r="C14" t="s">
        <v>191</v>
      </c>
      <c r="F14" s="80"/>
    </row>
    <row r="15" spans="1:8">
      <c r="A15" s="5" t="s">
        <v>120</v>
      </c>
      <c r="B15" s="54"/>
      <c r="D15" s="79">
        <v>61689</v>
      </c>
    </row>
    <row r="16" spans="1:8">
      <c r="B16" s="54" t="s">
        <v>193</v>
      </c>
      <c r="C16" t="s">
        <v>191</v>
      </c>
      <c r="F16" s="36">
        <v>30</v>
      </c>
    </row>
    <row r="17" spans="1:6">
      <c r="B17" s="54"/>
      <c r="C17" t="s">
        <v>195</v>
      </c>
      <c r="F17" s="36" t="s">
        <v>139</v>
      </c>
    </row>
    <row r="18" spans="1:6">
      <c r="B18" s="54"/>
      <c r="C18" t="s">
        <v>254</v>
      </c>
      <c r="F18" s="36" t="s">
        <v>139</v>
      </c>
    </row>
    <row r="19" spans="1:6">
      <c r="B19" s="54" t="s">
        <v>194</v>
      </c>
      <c r="C19" t="s">
        <v>191</v>
      </c>
      <c r="F19" s="36">
        <v>28</v>
      </c>
    </row>
    <row r="20" spans="1:6">
      <c r="C20" t="s">
        <v>195</v>
      </c>
      <c r="F20" s="36" t="s">
        <v>139</v>
      </c>
    </row>
    <row r="21" spans="1:6">
      <c r="C21" t="s">
        <v>254</v>
      </c>
      <c r="F21" s="36" t="s">
        <v>139</v>
      </c>
    </row>
    <row r="22" spans="1:6">
      <c r="A22" s="5" t="s">
        <v>126</v>
      </c>
      <c r="C22" t="s">
        <v>195</v>
      </c>
      <c r="F22" s="36" t="s">
        <v>139</v>
      </c>
    </row>
    <row r="23" spans="1:6">
      <c r="C23" t="s">
        <v>254</v>
      </c>
      <c r="F23" s="36" t="s">
        <v>139</v>
      </c>
    </row>
  </sheetData>
  <hyperlinks>
    <hyperlink ref="H2" r:id="rId1" xr:uid="{6C0403BF-83C6-1145-8187-5D06AF9EAAFC}"/>
  </hyperlinks>
  <pageMargins left="0.7" right="0.7" top="0.75" bottom="0.75" header="0.3" footer="0.3"/>
  <pageSetup orientation="portrait" horizontalDpi="0" verticalDpi="0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37"/>
  <sheetViews>
    <sheetView topLeftCell="E1" zoomScale="140" zoomScaleNormal="140" workbookViewId="0">
      <pane ySplit="1" topLeftCell="A2" activePane="bottomLeft" state="frozen"/>
      <selection pane="bottomLeft" activeCell="K5" sqref="K5"/>
    </sheetView>
  </sheetViews>
  <sheetFormatPr baseColWidth="10" defaultColWidth="8.83203125" defaultRowHeight="15"/>
  <cols>
    <col min="1" max="1" width="20" customWidth="1"/>
    <col min="2" max="2" width="15.1640625" hidden="1" customWidth="1"/>
    <col min="3" max="3" width="15.33203125" style="6" customWidth="1"/>
    <col min="4" max="4" width="14.6640625" customWidth="1"/>
    <col min="5" max="5" width="11.5" customWidth="1"/>
    <col min="6" max="6" width="13.5" bestFit="1" customWidth="1"/>
    <col min="7" max="7" width="11.5" customWidth="1"/>
    <col min="8" max="8" width="13.5" customWidth="1"/>
    <col min="9" max="9" width="19.83203125" customWidth="1"/>
    <col min="10" max="10" width="12.5" customWidth="1"/>
    <col min="11" max="11" width="16.1640625" customWidth="1"/>
    <col min="12" max="12" width="17.6640625" customWidth="1"/>
    <col min="13" max="14" width="13.83203125" customWidth="1"/>
    <col min="15" max="16" width="17" customWidth="1"/>
    <col min="17" max="17" width="12.6640625" customWidth="1"/>
    <col min="18" max="18" width="13.33203125" customWidth="1"/>
    <col min="19" max="19" width="14.33203125" customWidth="1"/>
    <col min="20" max="20" width="18.1640625" customWidth="1"/>
  </cols>
  <sheetData>
    <row r="1" spans="1:20" s="17" customFormat="1" ht="30" customHeight="1">
      <c r="A1" s="16" t="s">
        <v>0</v>
      </c>
      <c r="C1" s="18"/>
      <c r="D1" s="16" t="s">
        <v>140</v>
      </c>
      <c r="E1" s="46" t="s">
        <v>57</v>
      </c>
      <c r="F1" s="46" t="s">
        <v>134</v>
      </c>
      <c r="G1" s="46" t="s">
        <v>58</v>
      </c>
      <c r="H1" s="46" t="s">
        <v>219</v>
      </c>
      <c r="I1" s="43" t="s">
        <v>1</v>
      </c>
      <c r="J1" s="43" t="s">
        <v>220</v>
      </c>
      <c r="K1" s="43" t="s">
        <v>87</v>
      </c>
      <c r="L1" s="43" t="s">
        <v>252</v>
      </c>
      <c r="M1" s="42" t="s">
        <v>137</v>
      </c>
      <c r="N1" s="42" t="s">
        <v>138</v>
      </c>
      <c r="O1" s="42" t="s">
        <v>2</v>
      </c>
      <c r="P1" s="42" t="s">
        <v>142</v>
      </c>
      <c r="Q1" s="27" t="s">
        <v>56</v>
      </c>
      <c r="R1" s="47" t="s">
        <v>143</v>
      </c>
      <c r="S1" s="47" t="s">
        <v>144</v>
      </c>
      <c r="T1" s="47" t="s">
        <v>145</v>
      </c>
    </row>
    <row r="2" spans="1:20">
      <c r="A2" s="3" t="s">
        <v>40</v>
      </c>
      <c r="D2" s="68" t="s">
        <v>141</v>
      </c>
      <c r="E2" s="69">
        <v>4</v>
      </c>
      <c r="F2" s="68" t="s">
        <v>258</v>
      </c>
      <c r="H2" s="68"/>
      <c r="I2" s="1" t="s">
        <v>38</v>
      </c>
      <c r="J2" s="1"/>
      <c r="K2" s="1"/>
      <c r="N2" t="s">
        <v>255</v>
      </c>
      <c r="O2" s="15">
        <v>0.49059999999999998</v>
      </c>
      <c r="P2" s="15"/>
      <c r="T2" s="1"/>
    </row>
    <row r="3" spans="1:20" ht="32">
      <c r="A3" t="s">
        <v>3</v>
      </c>
      <c r="B3" s="9" t="s">
        <v>4</v>
      </c>
      <c r="C3" s="6" t="s">
        <v>39</v>
      </c>
      <c r="E3" s="69">
        <v>1</v>
      </c>
      <c r="F3" s="68" t="s">
        <v>259</v>
      </c>
      <c r="G3" s="68"/>
      <c r="H3" s="68"/>
      <c r="I3" s="30" t="s">
        <v>37</v>
      </c>
      <c r="J3" s="30"/>
      <c r="K3" s="13"/>
    </row>
    <row r="4" spans="1:20">
      <c r="A4" s="1" t="s">
        <v>5</v>
      </c>
      <c r="B4" t="s">
        <v>6</v>
      </c>
      <c r="E4" s="69"/>
      <c r="F4" s="68"/>
      <c r="G4" s="68"/>
      <c r="H4" s="68"/>
      <c r="I4" s="1" t="s">
        <v>55</v>
      </c>
      <c r="J4" s="1"/>
      <c r="K4" s="1"/>
    </row>
    <row r="5" spans="1:20">
      <c r="A5" s="1" t="s">
        <v>7</v>
      </c>
      <c r="B5" t="s">
        <v>8</v>
      </c>
      <c r="G5" s="68"/>
      <c r="H5" s="68"/>
    </row>
    <row r="6" spans="1:20">
      <c r="A6" s="1" t="s">
        <v>9</v>
      </c>
      <c r="B6" t="s">
        <v>10</v>
      </c>
      <c r="E6" s="68"/>
      <c r="F6" s="68"/>
      <c r="G6" s="68"/>
      <c r="H6" s="68"/>
    </row>
    <row r="7" spans="1:20">
      <c r="A7" s="1" t="s">
        <v>11</v>
      </c>
      <c r="B7" t="s">
        <v>12</v>
      </c>
      <c r="E7" s="68"/>
      <c r="F7" s="68"/>
      <c r="G7" s="68"/>
      <c r="H7" s="68"/>
    </row>
    <row r="8" spans="1:20">
      <c r="A8" s="1" t="s">
        <v>13</v>
      </c>
      <c r="B8" t="s">
        <v>14</v>
      </c>
      <c r="E8" s="68"/>
      <c r="F8" s="68"/>
      <c r="G8" s="68"/>
      <c r="H8" s="68"/>
      <c r="K8" s="1" t="s">
        <v>257</v>
      </c>
    </row>
    <row r="9" spans="1:20">
      <c r="A9" s="1" t="s">
        <v>15</v>
      </c>
      <c r="B9" t="s">
        <v>16</v>
      </c>
    </row>
    <row r="10" spans="1:20">
      <c r="A10" s="1" t="s">
        <v>17</v>
      </c>
      <c r="B10" t="s">
        <v>18</v>
      </c>
    </row>
    <row r="11" spans="1:20" ht="15" customHeight="1">
      <c r="A11" s="1" t="s">
        <v>19</v>
      </c>
      <c r="B11" t="s">
        <v>20</v>
      </c>
    </row>
    <row r="12" spans="1:20" ht="21">
      <c r="A12" s="1" t="s">
        <v>21</v>
      </c>
      <c r="B12" t="s">
        <v>22</v>
      </c>
    </row>
    <row r="14" spans="1:20">
      <c r="A14" s="4" t="s">
        <v>41</v>
      </c>
      <c r="D14" s="2"/>
      <c r="E14" s="2"/>
      <c r="F14" s="2"/>
      <c r="G14" s="2"/>
    </row>
    <row r="15" spans="1:20">
      <c r="A15" t="s">
        <v>3</v>
      </c>
      <c r="B15" s="9" t="s">
        <v>4</v>
      </c>
      <c r="C15" s="7"/>
    </row>
    <row r="16" spans="1:20">
      <c r="A16" s="1" t="s">
        <v>21</v>
      </c>
      <c r="B16" t="s">
        <v>23</v>
      </c>
    </row>
    <row r="17" spans="1:2">
      <c r="A17" s="1" t="s">
        <v>19</v>
      </c>
      <c r="B17" t="s">
        <v>24</v>
      </c>
    </row>
    <row r="18" spans="1:2">
      <c r="A18" s="1" t="s">
        <v>17</v>
      </c>
      <c r="B18" t="s">
        <v>25</v>
      </c>
    </row>
    <row r="19" spans="1:2">
      <c r="A19" s="1" t="s">
        <v>15</v>
      </c>
      <c r="B19" t="s">
        <v>26</v>
      </c>
    </row>
    <row r="20" spans="1:2">
      <c r="A20" s="1" t="s">
        <v>13</v>
      </c>
      <c r="B20" t="s">
        <v>27</v>
      </c>
    </row>
    <row r="21" spans="1:2">
      <c r="A21" s="1" t="s">
        <v>11</v>
      </c>
      <c r="B21" t="s">
        <v>28</v>
      </c>
    </row>
    <row r="22" spans="1:2">
      <c r="A22" s="1" t="s">
        <v>9</v>
      </c>
      <c r="B22" t="s">
        <v>29</v>
      </c>
    </row>
    <row r="23" spans="1:2">
      <c r="A23" s="1" t="s">
        <v>7</v>
      </c>
      <c r="B23" t="s">
        <v>30</v>
      </c>
    </row>
    <row r="24" spans="1:2">
      <c r="A24" s="1" t="s">
        <v>5</v>
      </c>
      <c r="B24" t="s">
        <v>31</v>
      </c>
    </row>
    <row r="26" spans="1:2">
      <c r="A26" s="12" t="s">
        <v>54</v>
      </c>
    </row>
    <row r="27" spans="1:2" ht="21">
      <c r="A27" s="1" t="s">
        <v>42</v>
      </c>
      <c r="B27" s="10" t="s">
        <v>43</v>
      </c>
    </row>
    <row r="28" spans="1:2" ht="15" customHeight="1">
      <c r="A28" s="1" t="s">
        <v>44</v>
      </c>
      <c r="B28" s="10" t="s">
        <v>45</v>
      </c>
    </row>
    <row r="29" spans="1:2" ht="21">
      <c r="A29" s="1" t="s">
        <v>46</v>
      </c>
      <c r="B29" s="10" t="s">
        <v>47</v>
      </c>
    </row>
    <row r="30" spans="1:2" ht="21">
      <c r="A30" s="1" t="s">
        <v>48</v>
      </c>
      <c r="B30" s="10" t="s">
        <v>49</v>
      </c>
    </row>
    <row r="31" spans="1:2" ht="21">
      <c r="A31" s="1" t="s">
        <v>50</v>
      </c>
      <c r="B31" s="10" t="s">
        <v>51</v>
      </c>
    </row>
    <row r="32" spans="1:2" ht="21">
      <c r="A32" s="1" t="s">
        <v>52</v>
      </c>
      <c r="B32" s="11" t="s">
        <v>53</v>
      </c>
    </row>
    <row r="35" spans="1:3">
      <c r="A35" s="5" t="s">
        <v>32</v>
      </c>
    </row>
    <row r="36" spans="1:3" ht="16">
      <c r="A36" t="s">
        <v>33</v>
      </c>
      <c r="C36" s="8" t="s">
        <v>34</v>
      </c>
    </row>
    <row r="37" spans="1:3" ht="15" customHeight="1">
      <c r="A37" t="s">
        <v>35</v>
      </c>
      <c r="C37" s="8" t="s">
        <v>36</v>
      </c>
    </row>
  </sheetData>
  <hyperlinks>
    <hyperlink ref="A4" r:id="rId1" display="https://www.ncbytrain.org/stations/raleigh/Pages/default.aspx" xr:uid="{EC3A8E24-862C-A541-B261-6152D0F358FC}"/>
    <hyperlink ref="A5" r:id="rId2" display="https://www.ncbytrain.org/stations/cary/Pages/default.aspx" xr:uid="{8F9E8761-EE85-344B-AF8C-A3CF69A5487F}"/>
    <hyperlink ref="A6" r:id="rId3" display="https://www.ncbytrain.org/stations/Durham/Pages/default.aspx" xr:uid="{2BCBFAAB-2040-7044-A24B-E0CEA46A9FD9}"/>
    <hyperlink ref="A7" r:id="rId4" display="https://www.ncbytrain.org/stations/burlington/Pages/default.aspx" xr:uid="{EFC2AD76-B92E-F346-A45E-F889D8D91B6C}"/>
    <hyperlink ref="A8" r:id="rId5" display="https://www.ncbytrain.org/stations/greensboro/Pages/default.aspx" xr:uid="{D4A4B8B6-5642-FC40-A495-67C63175C930}"/>
    <hyperlink ref="A9" r:id="rId6" display="https://www.ncbytrain.org/stations/high-point/Pages/default.aspx" xr:uid="{D175A943-0A94-6C43-9AA3-658837EECB91}"/>
    <hyperlink ref="A10" r:id="rId7" display="https://www.ncbytrain.org/stations/salisbury/Pages/default.aspx" xr:uid="{4CEAB67F-D139-6140-BC30-793092E4FB30}"/>
    <hyperlink ref="A11" r:id="rId8" display="https://www.ncbytrain.org/stations/kannapolis/Pages/default.aspx" xr:uid="{FA19CA65-D891-A647-B1F0-2D0D39812067}"/>
    <hyperlink ref="A12" r:id="rId9" display="https://www.ncbytrain.org/stations/charlotte/Pages/default.aspx" xr:uid="{42E9388A-784E-E943-B610-FA8FC0DAA13E}"/>
    <hyperlink ref="B3" r:id="rId10" xr:uid="{BFB4EA6F-A877-104E-B0CC-8E1B1692A36E}"/>
    <hyperlink ref="B15" r:id="rId11" xr:uid="{3B151817-1536-934A-A547-D00F654470AC}"/>
    <hyperlink ref="A16" r:id="rId12" display="https://www.ncbytrain.org/stations/charlotte/Pages/default.aspx" xr:uid="{AB51B3E4-B4BA-634A-94E4-3E31EC324E91}"/>
    <hyperlink ref="A17" r:id="rId13" display="https://www.ncbytrain.org/stations/kannapolis/Pages/default.aspx" xr:uid="{833D2826-52A5-4B42-93AB-D8F2B4693DAD}"/>
    <hyperlink ref="A18" r:id="rId14" display="https://www.ncbytrain.org/stations/salisbury/Pages/default.aspx" xr:uid="{CC5D7370-0835-844C-95B6-25A510C9C692}"/>
    <hyperlink ref="A19" r:id="rId15" display="https://www.ncbytrain.org/stations/high-point/Pages/default.aspx" xr:uid="{86CD4DC5-E2B6-FF4B-9B21-A61A38C16FBE}"/>
    <hyperlink ref="A20" r:id="rId16" display="https://www.ncbytrain.org/stations/greensboro/Pages/default.aspx" xr:uid="{B8AAB607-07E3-304B-A4BD-BA1DC5815075}"/>
    <hyperlink ref="A21" r:id="rId17" display="https://www.ncbytrain.org/stations/burlington/Pages/default.aspx" xr:uid="{1EEF301E-C707-134B-9E70-50C5DD8F3225}"/>
    <hyperlink ref="A22" r:id="rId18" display="https://www.ncbytrain.org/stations/Durham/Pages/default.aspx" xr:uid="{36746B65-AB66-BC4B-8CF0-DE78F1685179}"/>
    <hyperlink ref="A23" r:id="rId19" display="https://www.ncbytrain.org/stations/cary/Pages/default.aspx" xr:uid="{99DE067D-DF7F-EC46-9820-0FF792139B3A}"/>
    <hyperlink ref="A24" r:id="rId20" display="https://www.ncbytrain.org/stations/raleigh/Pages/default.aspx" xr:uid="{D6CEA406-D09E-8349-AE8D-3C747D2D19D8}"/>
    <hyperlink ref="I2" r:id="rId21" display="EMD F59PHs" xr:uid="{DDE41926-0A0F-AB4F-AB5E-D38FB92CE220}"/>
    <hyperlink ref="I4" r:id="rId22" location="F59PHI" display="EMD F59PHI" xr:uid="{CC2C287A-79EF-2C42-968B-0C99B11BE0F8}"/>
    <hyperlink ref="A27" r:id="rId23" display="https://www.ncbytrain.org/stations/raleigh/Pages/default.aspx" xr:uid="{28099D8A-C6A2-8742-B877-4C1D296187F8}"/>
    <hyperlink ref="A28" r:id="rId24" display="https://www.ncbytrain.org/stations/cary/Pages/default.aspx" xr:uid="{6C9EE895-3F20-4F41-B434-95734939B8D3}"/>
    <hyperlink ref="A29" r:id="rId25" display="https://www.ncbytrain.org/stations/Durham/Pages/default.aspx" xr:uid="{96CB8BE4-7F7B-534F-942B-BECA88B40AD8}"/>
    <hyperlink ref="A30" r:id="rId26" display="https://www.ncbytrain.org/stations/greensboro/Pages/default.aspx" xr:uid="{7D2FF4C0-E3CB-9B4D-BCDB-EAF3C6F5CB86}"/>
    <hyperlink ref="A31" r:id="rId27" display="https://www.ncbytrain.org/stations/kannapolis/Pages/default.aspx" xr:uid="{0CE4E6A5-003C-6E45-B729-0779D3B53738}"/>
    <hyperlink ref="A32" r:id="rId28" display="https://www.ncbytrain.org/stations/charlotte/Pages/default.aspx" xr:uid="{88DFF152-AE9C-AD47-928D-A90F173A707A}"/>
    <hyperlink ref="O2" r:id="rId29" display="https://www.reddit.com/r/Amtrak/comments/15dpvib/amtrak_routes_by_load_factor/" xr:uid="{EFC5D43F-59AD-404C-B2AE-F075BC2733F7}"/>
    <hyperlink ref="K8" r:id="rId30" xr:uid="{CF4E0B3B-3C8F-8C47-980B-0FFEFEDA6B78}"/>
  </hyperlinks>
  <pageMargins left="0.7" right="0.7" top="0.75" bottom="0.75" header="0.3" footer="0.3"/>
  <pageSetup orientation="portrait" horizontalDpi="0" verticalDpi="0"/>
  <drawing r:id="rId31"/>
  <legacyDrawing r:id="rId3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049228-67F0-4849-B4E1-28DE14AF0D1B}">
  <dimension ref="A1:U15"/>
  <sheetViews>
    <sheetView topLeftCell="I1" zoomScale="140" zoomScaleNormal="140" workbookViewId="0">
      <pane ySplit="1" topLeftCell="A2" activePane="bottomLeft" state="frozen"/>
      <selection pane="bottomLeft" activeCell="K7" sqref="K7"/>
    </sheetView>
  </sheetViews>
  <sheetFormatPr baseColWidth="10" defaultRowHeight="15"/>
  <cols>
    <col min="1" max="1" width="16" style="17" bestFit="1" customWidth="1"/>
    <col min="2" max="2" width="0" style="17" hidden="1" customWidth="1"/>
    <col min="3" max="3" width="10.83203125" style="18"/>
    <col min="4" max="4" width="10.83203125" style="17"/>
    <col min="5" max="5" width="11.6640625" style="22" customWidth="1"/>
    <col min="6" max="6" width="15.6640625" style="22" customWidth="1"/>
    <col min="7" max="7" width="15.33203125" style="17" customWidth="1"/>
    <col min="8" max="8" width="16" style="17" customWidth="1"/>
    <col min="9" max="9" width="15" style="17" customWidth="1"/>
    <col min="10" max="11" width="13.6640625" style="17" customWidth="1"/>
    <col min="12" max="12" width="18.1640625" style="22" customWidth="1"/>
    <col min="13" max="13" width="23.83203125" style="17" bestFit="1" customWidth="1"/>
    <col min="14" max="14" width="13.33203125" style="22" bestFit="1" customWidth="1"/>
    <col min="15" max="15" width="13.33203125" style="22" customWidth="1"/>
    <col min="16" max="16" width="17.6640625" style="17" bestFit="1" customWidth="1"/>
    <col min="17" max="17" width="17" style="17" customWidth="1"/>
    <col min="18" max="18" width="20.83203125" style="17" bestFit="1" customWidth="1"/>
    <col min="19" max="19" width="14.83203125" style="17" bestFit="1" customWidth="1"/>
    <col min="20" max="20" width="16" style="17" customWidth="1"/>
    <col min="21" max="21" width="17.83203125" style="17" customWidth="1"/>
    <col min="22" max="16384" width="10.83203125" style="17"/>
  </cols>
  <sheetData>
    <row r="1" spans="1:21" ht="30" customHeight="1">
      <c r="A1" s="16" t="s">
        <v>85</v>
      </c>
      <c r="D1" s="16" t="s">
        <v>140</v>
      </c>
      <c r="E1" s="45" t="s">
        <v>57</v>
      </c>
      <c r="F1" s="45" t="s">
        <v>134</v>
      </c>
      <c r="G1" s="46" t="s">
        <v>61</v>
      </c>
      <c r="H1" s="46" t="s">
        <v>62</v>
      </c>
      <c r="I1" s="46" t="s">
        <v>219</v>
      </c>
      <c r="J1" s="43" t="s">
        <v>1</v>
      </c>
      <c r="K1" s="43" t="s">
        <v>220</v>
      </c>
      <c r="L1" s="44" t="s">
        <v>87</v>
      </c>
      <c r="M1" s="43" t="s">
        <v>252</v>
      </c>
      <c r="N1" s="41" t="s">
        <v>137</v>
      </c>
      <c r="O1" s="41" t="s">
        <v>138</v>
      </c>
      <c r="P1" s="42" t="s">
        <v>2</v>
      </c>
      <c r="Q1" s="42" t="s">
        <v>142</v>
      </c>
      <c r="R1" s="27" t="s">
        <v>56</v>
      </c>
      <c r="S1" s="47" t="s">
        <v>143</v>
      </c>
      <c r="T1" s="47" t="s">
        <v>144</v>
      </c>
      <c r="U1" s="47" t="s">
        <v>145</v>
      </c>
    </row>
    <row r="2" spans="1:21" ht="16">
      <c r="A2" s="26" t="s">
        <v>88</v>
      </c>
      <c r="D2" s="6" t="s">
        <v>141</v>
      </c>
      <c r="E2" s="22" t="s">
        <v>234</v>
      </c>
      <c r="G2" s="21" t="s">
        <v>117</v>
      </c>
      <c r="H2" s="21"/>
      <c r="J2" s="21" t="s">
        <v>59</v>
      </c>
      <c r="K2" s="21"/>
      <c r="L2" s="39" t="s">
        <v>86</v>
      </c>
      <c r="M2" s="55"/>
      <c r="N2" s="56" t="s">
        <v>118</v>
      </c>
      <c r="O2" s="22">
        <v>346</v>
      </c>
      <c r="P2" s="23">
        <v>0.57530000000000003</v>
      </c>
      <c r="Q2" s="23"/>
    </row>
    <row r="3" spans="1:21" ht="30" customHeight="1">
      <c r="A3" s="17" t="s">
        <v>3</v>
      </c>
      <c r="C3" s="18" t="s">
        <v>39</v>
      </c>
      <c r="E3" s="29">
        <v>1</v>
      </c>
      <c r="F3" s="22" t="s">
        <v>262</v>
      </c>
      <c r="G3" s="24">
        <v>48000</v>
      </c>
      <c r="H3" s="24">
        <v>51000</v>
      </c>
      <c r="J3" s="29" t="s">
        <v>60</v>
      </c>
      <c r="K3" s="29"/>
      <c r="L3" s="40">
        <v>121672</v>
      </c>
      <c r="M3" s="55"/>
      <c r="N3" s="57" t="s">
        <v>256</v>
      </c>
    </row>
    <row r="4" spans="1:21" ht="30" customHeight="1">
      <c r="A4" s="1" t="s">
        <v>63</v>
      </c>
      <c r="B4" s="10" t="s">
        <v>64</v>
      </c>
      <c r="E4" s="29">
        <v>1</v>
      </c>
      <c r="F4" s="58" t="s">
        <v>231</v>
      </c>
      <c r="J4" s="29"/>
      <c r="K4" s="29"/>
      <c r="L4" s="39"/>
      <c r="M4" s="55"/>
      <c r="N4" s="57" t="s">
        <v>210</v>
      </c>
    </row>
    <row r="5" spans="1:21" ht="28" customHeight="1">
      <c r="A5" s="1" t="s">
        <v>65</v>
      </c>
      <c r="B5" s="10" t="s">
        <v>66</v>
      </c>
      <c r="E5" s="29">
        <v>1</v>
      </c>
      <c r="F5" s="58" t="s">
        <v>232</v>
      </c>
      <c r="L5" s="40"/>
      <c r="M5" s="55"/>
      <c r="N5" s="58"/>
      <c r="O5" s="22">
        <v>339</v>
      </c>
    </row>
    <row r="6" spans="1:21" ht="32">
      <c r="A6" s="1" t="s">
        <v>67</v>
      </c>
      <c r="B6" s="10" t="s">
        <v>68</v>
      </c>
      <c r="E6" s="29">
        <v>4</v>
      </c>
      <c r="F6" s="58" t="s">
        <v>235</v>
      </c>
    </row>
    <row r="7" spans="1:21" ht="21">
      <c r="A7" s="1" t="s">
        <v>69</v>
      </c>
      <c r="B7" s="10" t="s">
        <v>70</v>
      </c>
      <c r="D7" s="31" t="s">
        <v>233</v>
      </c>
    </row>
    <row r="8" spans="1:21" ht="21">
      <c r="A8" s="1" t="s">
        <v>71</v>
      </c>
      <c r="B8" s="10" t="s">
        <v>72</v>
      </c>
    </row>
    <row r="9" spans="1:21" ht="21">
      <c r="A9" s="1" t="s">
        <v>73</v>
      </c>
      <c r="B9" s="10" t="s">
        <v>74</v>
      </c>
    </row>
    <row r="10" spans="1:21" ht="21">
      <c r="A10" s="1" t="s">
        <v>11</v>
      </c>
      <c r="B10" s="10" t="s">
        <v>75</v>
      </c>
    </row>
    <row r="11" spans="1:21" ht="21">
      <c r="A11" s="1" t="s">
        <v>13</v>
      </c>
      <c r="B11" s="10" t="s">
        <v>76</v>
      </c>
    </row>
    <row r="12" spans="1:21" ht="21">
      <c r="A12" s="25" t="s">
        <v>83</v>
      </c>
      <c r="B12" s="10" t="s">
        <v>77</v>
      </c>
    </row>
    <row r="13" spans="1:21" ht="21">
      <c r="A13" s="1" t="s">
        <v>17</v>
      </c>
      <c r="B13" s="10" t="s">
        <v>78</v>
      </c>
    </row>
    <row r="14" spans="1:21" ht="21">
      <c r="A14" s="1" t="s">
        <v>79</v>
      </c>
      <c r="B14" s="10" t="s">
        <v>80</v>
      </c>
    </row>
    <row r="15" spans="1:21" ht="21">
      <c r="A15" s="1" t="s">
        <v>81</v>
      </c>
      <c r="B15" s="10" t="s">
        <v>82</v>
      </c>
    </row>
  </sheetData>
  <hyperlinks>
    <hyperlink ref="G2" r:id="rId1" display="Amfeet" xr:uid="{CF73418A-D40C-2C46-B6AE-A4D44C7E24B8}"/>
    <hyperlink ref="N2" r:id="rId2" display="https://en.wikipedia.org/wiki/Amfleet" xr:uid="{EA682707-E984-554D-BFBE-E0BF78DF8E32}"/>
    <hyperlink ref="P2" r:id="rId3" display="https://www.reddit.com/r/Amtrak/comments/15dpvib/amtrak_routes_by_load_factor/" xr:uid="{FFE1C240-6232-3747-9D39-278A18EBBDA8}"/>
    <hyperlink ref="J2" r:id="rId4" display="GE Genesis diesel" xr:uid="{6506D5B7-97C7-544D-8E63-E5ABCB75BF85}"/>
    <hyperlink ref="A4" r:id="rId5" display="https://www.ncbytrain.org/stations/rocky-mount/Pages/default.aspx" xr:uid="{66562F58-7AB6-4A44-98F5-175CF63FA622}"/>
    <hyperlink ref="A5" r:id="rId6" display="https://www.ncbytrain.org/stations/wilson/Pages/default.aspx" xr:uid="{933BBE0E-228B-D14B-A1E7-F7162E0404B4}"/>
    <hyperlink ref="A6" r:id="rId7" display="https://www.ncbytrain.org/stations/selma/Pages/default.aspx" xr:uid="{B4270C4B-9F29-F24A-A2D3-CCB300CBA7D9}"/>
    <hyperlink ref="A7" r:id="rId8" display="https://www.ncbytrain.org/stations/raleigh/Pages/default.aspx" xr:uid="{EE248756-79D7-1040-93E3-50B932749B89}"/>
    <hyperlink ref="A8" r:id="rId9" display="https://www.ncbytrain.org/stations/cary/Pages/default.aspx" xr:uid="{8211399C-ADBB-5F45-B771-862E9DBB73DD}"/>
    <hyperlink ref="A9" r:id="rId10" display="https://www.ncbytrain.org/stations/Durham/Pages/default.aspx" xr:uid="{EDC22D3E-DE25-974E-8089-B4A50C88D885}"/>
    <hyperlink ref="A10" r:id="rId11" display="https://www.ncbytrain.org/stations/burlington/Pages/default.aspx" xr:uid="{96E38E69-2E71-4F48-AC1D-5B7D4A0A2E32}"/>
    <hyperlink ref="A11" r:id="rId12" display="https://www.ncbytrain.org/stations/greensboro/Pages/default.aspx" xr:uid="{C618910C-4BA5-B54B-8C52-8BFE8D5ED970}"/>
    <hyperlink ref="A13" r:id="rId13" display="https://www.ncbytrain.org/stations/salisbury/Pages/default.aspx" xr:uid="{A03CE506-E75A-2049-9F91-359B875A9AF7}"/>
    <hyperlink ref="A14" r:id="rId14" display="https://www.ncbytrain.org/stations/kannapolis/Pages/default.aspx" xr:uid="{9C688979-188E-AD46-98E2-99EF45776021}"/>
    <hyperlink ref="A15" r:id="rId15" display="https://www.ncbytrain.org/stations/charlotte/Pages/default.aspx" xr:uid="{D68839F5-DF14-474A-9954-3E216C18ABD5}"/>
    <hyperlink ref="D7" r:id="rId16" xr:uid="{6C06DF85-C884-B64B-8D9E-F841E2062A20}"/>
  </hyperlinks>
  <pageMargins left="0.7" right="0.7" top="0.75" bottom="0.75" header="0.3" footer="0.3"/>
  <pageSetup orientation="portrait" horizontalDpi="0" verticalDpi="0"/>
  <drawing r:id="rId17"/>
  <legacyDrawing r:id="rId18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A71CFD-4E27-C944-9304-D53EA0CA9331}">
  <dimension ref="A1:T22"/>
  <sheetViews>
    <sheetView topLeftCell="E1" zoomScale="140" zoomScaleNormal="140" workbookViewId="0">
      <pane ySplit="1" topLeftCell="A2" activePane="bottomLeft" state="frozen"/>
      <selection pane="bottomLeft" activeCell="N8" sqref="N8"/>
    </sheetView>
  </sheetViews>
  <sheetFormatPr baseColWidth="10" defaultRowHeight="15"/>
  <cols>
    <col min="3" max="3" width="10.83203125" style="6"/>
    <col min="5" max="5" width="14.5" customWidth="1"/>
    <col min="6" max="6" width="16.1640625" customWidth="1"/>
    <col min="9" max="9" width="16.5" customWidth="1"/>
    <col min="10" max="10" width="11.5" customWidth="1"/>
    <col min="19" max="19" width="13.33203125" customWidth="1"/>
    <col min="20" max="20" width="17.5" customWidth="1"/>
  </cols>
  <sheetData>
    <row r="1" spans="1:20" s="17" customFormat="1" ht="30" customHeight="1">
      <c r="A1" s="16" t="s">
        <v>91</v>
      </c>
      <c r="C1" s="18"/>
      <c r="D1" s="16" t="s">
        <v>140</v>
      </c>
      <c r="E1" s="45" t="s">
        <v>57</v>
      </c>
      <c r="F1" s="46" t="s">
        <v>134</v>
      </c>
      <c r="G1" s="46" t="s">
        <v>135</v>
      </c>
      <c r="H1" s="46" t="s">
        <v>219</v>
      </c>
      <c r="I1" s="43" t="s">
        <v>1</v>
      </c>
      <c r="J1" s="43" t="s">
        <v>220</v>
      </c>
      <c r="K1" s="44" t="s">
        <v>87</v>
      </c>
      <c r="L1" s="43" t="s">
        <v>252</v>
      </c>
      <c r="M1" s="41" t="s">
        <v>137</v>
      </c>
      <c r="N1" s="41" t="s">
        <v>138</v>
      </c>
      <c r="O1" s="42" t="s">
        <v>2</v>
      </c>
      <c r="P1" s="42" t="s">
        <v>142</v>
      </c>
      <c r="Q1" s="27" t="s">
        <v>56</v>
      </c>
      <c r="R1" s="47" t="s">
        <v>143</v>
      </c>
      <c r="S1" s="47" t="s">
        <v>144</v>
      </c>
      <c r="T1" s="47" t="s">
        <v>145</v>
      </c>
    </row>
    <row r="2" spans="1:20">
      <c r="A2" t="s">
        <v>98</v>
      </c>
      <c r="D2" s="6" t="s">
        <v>141</v>
      </c>
      <c r="E2" s="36">
        <v>9</v>
      </c>
      <c r="I2" t="s">
        <v>122</v>
      </c>
      <c r="M2" s="37"/>
      <c r="O2" s="14">
        <v>0.4889</v>
      </c>
      <c r="P2" s="14"/>
    </row>
    <row r="3" spans="1:20" ht="16">
      <c r="A3" s="5" t="s">
        <v>3</v>
      </c>
      <c r="E3" s="37">
        <v>1</v>
      </c>
      <c r="F3" t="s">
        <v>182</v>
      </c>
      <c r="I3" s="29" t="s">
        <v>60</v>
      </c>
      <c r="J3" s="29"/>
      <c r="K3" s="28">
        <f>2*121672</f>
        <v>243344</v>
      </c>
      <c r="M3" s="37" t="s">
        <v>139</v>
      </c>
      <c r="N3" s="37" t="s">
        <v>139</v>
      </c>
    </row>
    <row r="4" spans="1:20">
      <c r="A4" t="s">
        <v>99</v>
      </c>
      <c r="E4" s="37">
        <v>2</v>
      </c>
      <c r="F4" t="s">
        <v>183</v>
      </c>
      <c r="M4" s="37" t="s">
        <v>136</v>
      </c>
      <c r="N4">
        <f>30*2</f>
        <v>60</v>
      </c>
    </row>
    <row r="5" spans="1:20">
      <c r="A5" t="s">
        <v>100</v>
      </c>
      <c r="E5" s="37">
        <v>1</v>
      </c>
      <c r="F5" t="s">
        <v>184</v>
      </c>
      <c r="M5" s="37" t="s">
        <v>139</v>
      </c>
      <c r="N5" s="37" t="s">
        <v>139</v>
      </c>
    </row>
    <row r="6" spans="1:20">
      <c r="A6" t="s">
        <v>101</v>
      </c>
      <c r="E6" s="37">
        <v>1</v>
      </c>
      <c r="F6" t="s">
        <v>185</v>
      </c>
      <c r="M6" s="37" t="s">
        <v>139</v>
      </c>
      <c r="N6" s="37" t="s">
        <v>139</v>
      </c>
    </row>
    <row r="7" spans="1:20">
      <c r="A7" t="s">
        <v>102</v>
      </c>
      <c r="E7" s="37">
        <v>4</v>
      </c>
      <c r="F7" t="s">
        <v>186</v>
      </c>
      <c r="M7" s="37">
        <v>59</v>
      </c>
      <c r="N7">
        <f>59*4</f>
        <v>236</v>
      </c>
    </row>
    <row r="8" spans="1:20">
      <c r="A8" t="s">
        <v>103</v>
      </c>
      <c r="D8" s="1" t="s">
        <v>116</v>
      </c>
      <c r="N8" s="38">
        <f>SUM(N3:N7)</f>
        <v>296</v>
      </c>
    </row>
    <row r="22" spans="4:4">
      <c r="D22" s="1" t="s">
        <v>125</v>
      </c>
    </row>
  </sheetData>
  <hyperlinks>
    <hyperlink ref="D8" r:id="rId1" xr:uid="{3DADAB5F-89CA-D548-87BD-75E7F9BC1C7C}"/>
    <hyperlink ref="D22" r:id="rId2" location="car-layouts" xr:uid="{55A2CEBD-4C67-8B46-BB2D-8E390ACDF8C1}"/>
  </hyperlinks>
  <pageMargins left="0.7" right="0.7" top="0.75" bottom="0.75" header="0.3" footer="0.3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EDEEF7-9B4F-4853-826B-2E9BB71EEBF5}">
  <dimension ref="A1:S36"/>
  <sheetViews>
    <sheetView topLeftCell="G1" zoomScale="140" zoomScaleNormal="140" workbookViewId="0">
      <pane ySplit="1" topLeftCell="A2" activePane="bottomLeft" state="frozen"/>
      <selection pane="bottomLeft" activeCell="L14" sqref="L14"/>
    </sheetView>
  </sheetViews>
  <sheetFormatPr baseColWidth="10" defaultColWidth="8.83203125" defaultRowHeight="15"/>
  <cols>
    <col min="1" max="1" width="22.6640625" style="19" customWidth="1"/>
    <col min="2" max="2" width="12.5" style="19" customWidth="1"/>
    <col min="3" max="3" width="8.83203125" style="19"/>
    <col min="4" max="4" width="12" style="19" customWidth="1"/>
    <col min="5" max="5" width="20.1640625" style="19" customWidth="1"/>
    <col min="6" max="6" width="12.83203125" style="19" customWidth="1"/>
    <col min="7" max="7" width="35.6640625" style="19" customWidth="1"/>
    <col min="8" max="8" width="15.6640625" style="19" customWidth="1"/>
    <col min="9" max="9" width="11.33203125" style="19" customWidth="1"/>
    <col min="10" max="10" width="15.5" style="19" customWidth="1"/>
    <col min="11" max="11" width="23" style="19" customWidth="1"/>
    <col min="12" max="12" width="16.6640625" style="19" customWidth="1"/>
    <col min="13" max="13" width="15.5" style="19" customWidth="1"/>
    <col min="14" max="15" width="17.6640625" style="19" bestFit="1" customWidth="1"/>
    <col min="16" max="16" width="21" style="19" customWidth="1"/>
    <col min="17" max="17" width="15.5" style="19" customWidth="1"/>
    <col min="18" max="18" width="13.33203125" style="19" customWidth="1"/>
    <col min="19" max="19" width="17.83203125" style="19" customWidth="1"/>
    <col min="20" max="16384" width="8.83203125" style="19"/>
  </cols>
  <sheetData>
    <row r="1" spans="1:19" ht="30" customHeight="1">
      <c r="A1" s="32" t="s">
        <v>89</v>
      </c>
      <c r="C1" s="16" t="s">
        <v>140</v>
      </c>
      <c r="D1" s="46" t="s">
        <v>57</v>
      </c>
      <c r="E1" s="46" t="s">
        <v>134</v>
      </c>
      <c r="F1" s="46" t="s">
        <v>135</v>
      </c>
      <c r="G1" s="46" t="s">
        <v>219</v>
      </c>
      <c r="H1" s="43" t="s">
        <v>1</v>
      </c>
      <c r="I1" s="43" t="s">
        <v>220</v>
      </c>
      <c r="J1" s="43" t="s">
        <v>87</v>
      </c>
      <c r="K1" s="43" t="s">
        <v>252</v>
      </c>
      <c r="L1" s="42" t="s">
        <v>137</v>
      </c>
      <c r="M1" s="42" t="s">
        <v>138</v>
      </c>
      <c r="N1" s="42" t="s">
        <v>2</v>
      </c>
      <c r="O1" s="42" t="s">
        <v>142</v>
      </c>
      <c r="P1" s="27" t="s">
        <v>56</v>
      </c>
      <c r="Q1" s="47" t="s">
        <v>143</v>
      </c>
      <c r="R1" s="47" t="s">
        <v>144</v>
      </c>
      <c r="S1" s="47" t="s">
        <v>145</v>
      </c>
    </row>
    <row r="2" spans="1:19">
      <c r="A2" s="50" t="s">
        <v>156</v>
      </c>
      <c r="C2" s="6" t="s">
        <v>141</v>
      </c>
      <c r="D2" s="19" t="s">
        <v>209</v>
      </c>
      <c r="G2" s="19" t="s">
        <v>108</v>
      </c>
      <c r="H2" s="19" t="s">
        <v>59</v>
      </c>
      <c r="J2" s="19" t="s">
        <v>150</v>
      </c>
      <c r="L2" s="53" t="s">
        <v>118</v>
      </c>
      <c r="M2" s="31" t="s">
        <v>123</v>
      </c>
      <c r="N2" s="20">
        <v>0.48930000000000001</v>
      </c>
      <c r="O2" s="20"/>
      <c r="P2" s="19" t="s">
        <v>119</v>
      </c>
    </row>
    <row r="3" spans="1:19">
      <c r="A3" s="32" t="s">
        <v>3</v>
      </c>
      <c r="B3" s="32" t="s">
        <v>39</v>
      </c>
      <c r="D3" s="19">
        <v>1</v>
      </c>
      <c r="E3" s="35" t="s">
        <v>127</v>
      </c>
      <c r="G3" s="19" t="s">
        <v>109</v>
      </c>
      <c r="H3" s="19" t="s">
        <v>59</v>
      </c>
      <c r="L3" s="19" t="s">
        <v>196</v>
      </c>
      <c r="M3" s="19">
        <v>62</v>
      </c>
      <c r="N3" s="33">
        <v>0.57940000000000003</v>
      </c>
      <c r="O3" s="33"/>
    </row>
    <row r="4" spans="1:19">
      <c r="A4" s="19" t="s">
        <v>94</v>
      </c>
      <c r="D4" s="19">
        <v>1</v>
      </c>
      <c r="E4" s="19" t="s">
        <v>226</v>
      </c>
      <c r="G4" s="19" t="s">
        <v>110</v>
      </c>
      <c r="H4" s="19" t="s">
        <v>59</v>
      </c>
      <c r="L4" s="19" t="s">
        <v>181</v>
      </c>
      <c r="M4" s="19">
        <v>72</v>
      </c>
    </row>
    <row r="5" spans="1:19">
      <c r="A5" s="19" t="s">
        <v>95</v>
      </c>
      <c r="C5" s="31"/>
      <c r="D5" s="19">
        <v>1</v>
      </c>
      <c r="E5" s="19" t="s">
        <v>225</v>
      </c>
      <c r="G5" s="19" t="s">
        <v>111</v>
      </c>
      <c r="H5" s="19" t="s">
        <v>59</v>
      </c>
    </row>
    <row r="6" spans="1:19">
      <c r="A6" s="19" t="s">
        <v>96</v>
      </c>
      <c r="D6" s="19">
        <v>3</v>
      </c>
      <c r="E6" s="19" t="s">
        <v>128</v>
      </c>
      <c r="G6" s="19" t="s">
        <v>112</v>
      </c>
      <c r="H6" s="19" t="s">
        <v>59</v>
      </c>
      <c r="L6" s="19" t="s">
        <v>121</v>
      </c>
      <c r="M6" s="31" t="s">
        <v>124</v>
      </c>
    </row>
    <row r="7" spans="1:19">
      <c r="A7" s="19" t="s">
        <v>97</v>
      </c>
      <c r="C7" s="31"/>
      <c r="D7" s="19">
        <v>1</v>
      </c>
      <c r="E7" s="19" t="s">
        <v>129</v>
      </c>
      <c r="G7" s="19" t="s">
        <v>113</v>
      </c>
      <c r="H7" s="19" t="s">
        <v>59</v>
      </c>
      <c r="L7" s="19" t="s">
        <v>181</v>
      </c>
      <c r="M7" s="19">
        <v>59</v>
      </c>
    </row>
    <row r="8" spans="1:19">
      <c r="D8" s="19" t="s">
        <v>208</v>
      </c>
      <c r="G8" s="19" t="s">
        <v>114</v>
      </c>
      <c r="H8" s="19" t="s">
        <v>59</v>
      </c>
    </row>
    <row r="9" spans="1:19">
      <c r="D9" s="19">
        <v>1</v>
      </c>
      <c r="E9" s="19" t="s">
        <v>133</v>
      </c>
      <c r="G9" s="19" t="s">
        <v>115</v>
      </c>
      <c r="H9" s="19" t="s">
        <v>59</v>
      </c>
      <c r="L9" s="19" t="s">
        <v>209</v>
      </c>
      <c r="M9" s="19">
        <f>M3+3*M7+M4</f>
        <v>311</v>
      </c>
    </row>
    <row r="10" spans="1:19">
      <c r="C10" s="31"/>
      <c r="D10" s="19">
        <v>1</v>
      </c>
      <c r="E10" s="19" t="s">
        <v>132</v>
      </c>
      <c r="H10" s="19" t="s">
        <v>59</v>
      </c>
      <c r="L10" s="19" t="s">
        <v>208</v>
      </c>
      <c r="M10" s="19">
        <f>M3+4*M7+M4</f>
        <v>370</v>
      </c>
    </row>
    <row r="11" spans="1:19">
      <c r="D11" s="19">
        <v>1</v>
      </c>
      <c r="E11" s="19" t="s">
        <v>131</v>
      </c>
      <c r="M11" s="81" t="s">
        <v>245</v>
      </c>
    </row>
    <row r="12" spans="1:19">
      <c r="D12" s="19">
        <v>4</v>
      </c>
      <c r="E12" s="19" t="s">
        <v>128</v>
      </c>
      <c r="M12" s="82" t="s">
        <v>153</v>
      </c>
    </row>
    <row r="13" spans="1:19">
      <c r="D13" s="19">
        <v>1</v>
      </c>
      <c r="E13" s="19" t="s">
        <v>130</v>
      </c>
    </row>
    <row r="21" spans="1:9">
      <c r="A21" s="32"/>
      <c r="B21" s="32"/>
    </row>
    <row r="22" spans="1:9" ht="15" customHeight="1">
      <c r="H22" s="17"/>
      <c r="I22" s="17"/>
    </row>
    <row r="23" spans="1:9">
      <c r="H23" s="52"/>
      <c r="I23" s="52"/>
    </row>
    <row r="27" spans="1:9" ht="16">
      <c r="A27" s="34"/>
    </row>
    <row r="28" spans="1:9" ht="18">
      <c r="E28" s="51"/>
    </row>
    <row r="29" spans="1:9" ht="18">
      <c r="E29" s="51"/>
    </row>
    <row r="30" spans="1:9" ht="18">
      <c r="E30" s="51"/>
    </row>
    <row r="31" spans="1:9" ht="18">
      <c r="A31" s="17"/>
      <c r="E31" s="51"/>
    </row>
    <row r="32" spans="1:9" ht="18">
      <c r="E32" s="51"/>
    </row>
    <row r="33" spans="5:5" ht="18">
      <c r="E33" s="51"/>
    </row>
    <row r="34" spans="5:5" ht="18">
      <c r="E34" s="51"/>
    </row>
    <row r="35" spans="5:5" ht="18">
      <c r="E35" s="51"/>
    </row>
    <row r="36" spans="5:5" ht="18">
      <c r="E36" s="51"/>
    </row>
  </sheetData>
  <hyperlinks>
    <hyperlink ref="N2" r:id="rId1" display="https://www.reddit.com/r/Amtrak/comments/15dpvib/amtrak_routes_by_load_factor/" xr:uid="{10035FD1-EE4B-9341-B30A-9EF4183A5122}"/>
    <hyperlink ref="M2" r:id="rId2" location=":~:text=Budd%20built%20361%20Amfleet%20I,service%20and%20contained%2059%20seats" xr:uid="{FD5C59B3-6EBE-471D-9204-2160CF28E0EE}"/>
    <hyperlink ref="M6" r:id="rId3" xr:uid="{2C8FC2EC-FC92-45E1-8DF8-F534FAE61A1A}"/>
  </hyperlinks>
  <pageMargins left="0.7" right="0.7" top="0.75" bottom="0.75" header="0.3" footer="0.3"/>
  <legacy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8C90AB-10F6-FF4E-B5D7-4C22746B6A9C}">
  <dimension ref="A1:T24"/>
  <sheetViews>
    <sheetView zoomScale="140" zoomScaleNormal="140" workbookViewId="0">
      <pane ySplit="1" topLeftCell="A4" activePane="bottomLeft" state="frozen"/>
      <selection activeCell="B1" sqref="B1"/>
      <selection pane="bottomLeft" activeCell="M10" sqref="M10"/>
    </sheetView>
  </sheetViews>
  <sheetFormatPr baseColWidth="10" defaultRowHeight="15"/>
  <cols>
    <col min="1" max="1" width="12.5" bestFit="1" customWidth="1"/>
    <col min="3" max="3" width="10.83203125" style="6"/>
    <col min="5" max="5" width="12" bestFit="1" customWidth="1"/>
    <col min="6" max="6" width="21.5" bestFit="1" customWidth="1"/>
    <col min="7" max="7" width="20.5" customWidth="1"/>
    <col min="8" max="8" width="18.83203125" customWidth="1"/>
    <col min="10" max="10" width="12.5" customWidth="1"/>
    <col min="11" max="11" width="15" customWidth="1"/>
    <col min="12" max="12" width="23.83203125" customWidth="1"/>
    <col min="15" max="16" width="17.6640625" bestFit="1" customWidth="1"/>
    <col min="19" max="19" width="15.33203125" customWidth="1"/>
    <col min="20" max="20" width="19" customWidth="1"/>
  </cols>
  <sheetData>
    <row r="1" spans="1:20" s="17" customFormat="1" ht="30" customHeight="1">
      <c r="A1" s="16" t="s">
        <v>92</v>
      </c>
      <c r="C1" s="18"/>
      <c r="D1" s="16" t="s">
        <v>140</v>
      </c>
      <c r="E1" s="45" t="s">
        <v>57</v>
      </c>
      <c r="F1" s="45" t="s">
        <v>134</v>
      </c>
      <c r="G1" s="46" t="s">
        <v>135</v>
      </c>
      <c r="H1" s="46" t="s">
        <v>219</v>
      </c>
      <c r="I1" s="43" t="s">
        <v>1</v>
      </c>
      <c r="J1" s="43" t="s">
        <v>220</v>
      </c>
      <c r="K1" s="44" t="s">
        <v>87</v>
      </c>
      <c r="L1" s="43" t="s">
        <v>252</v>
      </c>
      <c r="M1" s="41" t="s">
        <v>137</v>
      </c>
      <c r="N1" s="41" t="s">
        <v>138</v>
      </c>
      <c r="O1" s="42" t="s">
        <v>2</v>
      </c>
      <c r="P1" s="42" t="s">
        <v>142</v>
      </c>
      <c r="Q1" s="27" t="s">
        <v>56</v>
      </c>
      <c r="R1" s="47" t="s">
        <v>143</v>
      </c>
      <c r="S1" s="47" t="s">
        <v>144</v>
      </c>
      <c r="T1" s="47" t="s">
        <v>145</v>
      </c>
    </row>
    <row r="2" spans="1:20">
      <c r="A2" s="49" t="s">
        <v>107</v>
      </c>
      <c r="D2" s="6" t="s">
        <v>141</v>
      </c>
      <c r="E2" s="19">
        <v>3</v>
      </c>
      <c r="F2" s="19" t="s">
        <v>197</v>
      </c>
      <c r="G2" s="19" t="s">
        <v>188</v>
      </c>
      <c r="I2" s="1" t="s">
        <v>177</v>
      </c>
      <c r="J2" s="1"/>
      <c r="K2" t="s">
        <v>237</v>
      </c>
      <c r="L2" s="1" t="s">
        <v>253</v>
      </c>
      <c r="M2">
        <v>59</v>
      </c>
      <c r="N2">
        <v>235</v>
      </c>
      <c r="O2" s="14">
        <v>0.60040000000000004</v>
      </c>
      <c r="P2" s="14"/>
    </row>
    <row r="3" spans="1:20">
      <c r="A3" s="5" t="s">
        <v>3</v>
      </c>
      <c r="E3" s="19">
        <v>1</v>
      </c>
      <c r="F3" s="19" t="s">
        <v>198</v>
      </c>
      <c r="G3" s="19"/>
      <c r="I3" s="1" t="s">
        <v>178</v>
      </c>
      <c r="J3" s="1"/>
      <c r="K3" s="64" t="s">
        <v>236</v>
      </c>
      <c r="L3">
        <v>13.327999999999999</v>
      </c>
      <c r="M3">
        <v>59</v>
      </c>
    </row>
    <row r="4" spans="1:20">
      <c r="A4" t="s">
        <v>104</v>
      </c>
      <c r="E4" s="19">
        <v>1</v>
      </c>
      <c r="F4" s="19" t="s">
        <v>199</v>
      </c>
      <c r="G4" s="1" t="s">
        <v>261</v>
      </c>
      <c r="I4" t="s">
        <v>158</v>
      </c>
    </row>
    <row r="5" spans="1:20">
      <c r="A5" t="s">
        <v>154</v>
      </c>
      <c r="E5" s="19">
        <v>1</v>
      </c>
      <c r="F5" s="19" t="s">
        <v>200</v>
      </c>
      <c r="G5" s="19"/>
      <c r="M5">
        <v>30</v>
      </c>
    </row>
    <row r="6" spans="1:20">
      <c r="A6" t="s">
        <v>155</v>
      </c>
      <c r="E6" s="19">
        <v>1</v>
      </c>
      <c r="F6" s="19" t="s">
        <v>201</v>
      </c>
      <c r="G6" s="19"/>
      <c r="M6">
        <v>28</v>
      </c>
    </row>
    <row r="7" spans="1:20">
      <c r="A7" t="s">
        <v>105</v>
      </c>
      <c r="E7" s="19">
        <v>1</v>
      </c>
      <c r="F7" s="19" t="s">
        <v>202</v>
      </c>
      <c r="G7" s="19"/>
    </row>
    <row r="8" spans="1:20">
      <c r="A8" t="s">
        <v>106</v>
      </c>
    </row>
    <row r="15" spans="1:20">
      <c r="A15" s="32" t="s">
        <v>90</v>
      </c>
      <c r="B15" s="19"/>
      <c r="D15" s="19"/>
      <c r="E15" s="19"/>
      <c r="F15" s="19"/>
      <c r="G15" s="19"/>
      <c r="H15" s="19"/>
    </row>
    <row r="16" spans="1:20">
      <c r="A16" s="50" t="s">
        <v>157</v>
      </c>
      <c r="B16" s="19"/>
      <c r="D16" s="19"/>
      <c r="E16" s="19"/>
      <c r="F16" s="19"/>
      <c r="G16" s="19"/>
      <c r="H16" s="19"/>
    </row>
    <row r="17" spans="1:14">
      <c r="A17" s="32" t="s">
        <v>3</v>
      </c>
      <c r="B17" s="32" t="s">
        <v>39</v>
      </c>
      <c r="D17" s="19"/>
      <c r="E17" s="19"/>
      <c r="F17" s="19"/>
      <c r="G17" s="19"/>
      <c r="H17" s="19"/>
    </row>
    <row r="18" spans="1:14" ht="16">
      <c r="A18" s="19" t="s">
        <v>104</v>
      </c>
      <c r="B18" s="19"/>
      <c r="E18" s="19">
        <v>1</v>
      </c>
      <c r="F18" s="19" t="s">
        <v>176</v>
      </c>
      <c r="H18" s="19"/>
      <c r="I18" s="17" t="s">
        <v>179</v>
      </c>
      <c r="J18" s="17"/>
      <c r="K18" s="19">
        <f>2*121672</f>
        <v>243344</v>
      </c>
      <c r="N18">
        <v>294</v>
      </c>
    </row>
    <row r="19" spans="1:14">
      <c r="A19" s="19" t="s">
        <v>192</v>
      </c>
      <c r="B19" s="19"/>
      <c r="E19" s="19">
        <v>1</v>
      </c>
      <c r="F19" s="19" t="s">
        <v>174</v>
      </c>
      <c r="H19" s="19"/>
      <c r="I19" s="52" t="s">
        <v>180</v>
      </c>
      <c r="J19" s="52"/>
      <c r="K19" s="19"/>
    </row>
    <row r="20" spans="1:14">
      <c r="A20" s="19"/>
      <c r="B20" s="19"/>
      <c r="E20" s="19">
        <v>1</v>
      </c>
      <c r="F20" s="19" t="s">
        <v>175</v>
      </c>
      <c r="H20" s="19"/>
      <c r="I20" s="19"/>
      <c r="J20" s="19"/>
      <c r="K20" s="19"/>
      <c r="L20" s="19"/>
    </row>
    <row r="21" spans="1:14">
      <c r="A21" s="19"/>
      <c r="B21" s="19"/>
      <c r="E21" s="19">
        <v>1</v>
      </c>
      <c r="F21" s="19" t="s">
        <v>173</v>
      </c>
      <c r="H21" s="19"/>
      <c r="I21" s="19"/>
      <c r="J21" s="19"/>
      <c r="K21" s="19"/>
      <c r="L21" s="19"/>
    </row>
    <row r="22" spans="1:14">
      <c r="A22" s="19"/>
      <c r="B22" s="19"/>
      <c r="E22" s="19">
        <v>1</v>
      </c>
      <c r="F22" s="19" t="s">
        <v>172</v>
      </c>
      <c r="H22" s="19"/>
      <c r="I22" s="19"/>
      <c r="J22" s="19"/>
      <c r="K22" s="19"/>
      <c r="L22" s="19"/>
    </row>
    <row r="23" spans="1:14" ht="16">
      <c r="A23" s="34"/>
      <c r="B23" s="19"/>
      <c r="E23" s="19">
        <v>4</v>
      </c>
      <c r="F23" s="19" t="s">
        <v>171</v>
      </c>
      <c r="H23" s="19"/>
      <c r="I23" s="19"/>
      <c r="J23" s="19"/>
      <c r="K23" s="19"/>
      <c r="L23" s="19"/>
    </row>
    <row r="24" spans="1:14">
      <c r="E24" s="1"/>
    </row>
  </sheetData>
  <hyperlinks>
    <hyperlink ref="I2" r:id="rId1" location="P42DC" xr:uid="{05B4BC3C-27C2-41C3-A800-2AACF93C0AE9}"/>
    <hyperlink ref="I3" r:id="rId2" xr:uid="{B4DCF3A9-4A4D-4CBE-A936-8415962594F4}"/>
    <hyperlink ref="L2" r:id="rId3" xr:uid="{4170B490-DD1B-4D1D-805D-AC2B8E26AB1A}"/>
    <hyperlink ref="G4" r:id="rId4" xr:uid="{56270067-B331-6747-9EF1-B9928ED003EA}"/>
  </hyperlinks>
  <pageMargins left="0.7" right="0.7" top="0.75" bottom="0.75" header="0.3" footer="0.3"/>
  <drawing r:id="rId5"/>
  <legacyDrawing r:id="rId6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34308E-3955-1447-9C02-F4D7409216CA}">
  <dimension ref="A1:S9"/>
  <sheetViews>
    <sheetView zoomScale="140" zoomScaleNormal="140" workbookViewId="0">
      <pane ySplit="1" topLeftCell="A2" activePane="bottomLeft" state="frozen"/>
      <selection activeCell="E1" sqref="E1"/>
      <selection pane="bottomLeft" activeCell="I11" sqref="I11"/>
    </sheetView>
  </sheetViews>
  <sheetFormatPr baseColWidth="10" defaultRowHeight="15"/>
  <cols>
    <col min="3" max="3" width="10.83203125" style="6"/>
    <col min="4" max="4" width="25.33203125" bestFit="1" customWidth="1"/>
    <col min="5" max="5" width="12" bestFit="1" customWidth="1"/>
    <col min="6" max="6" width="12.33203125" customWidth="1"/>
    <col min="9" max="9" width="12.6640625" customWidth="1"/>
    <col min="10" max="10" width="18.6640625" customWidth="1"/>
    <col min="11" max="11" width="15.1640625" customWidth="1"/>
    <col min="14" max="15" width="17.6640625" bestFit="1" customWidth="1"/>
    <col min="18" max="18" width="14.33203125" customWidth="1"/>
    <col min="19" max="19" width="18.6640625" customWidth="1"/>
  </cols>
  <sheetData>
    <row r="1" spans="1:19" s="17" customFormat="1" ht="30" customHeight="1">
      <c r="A1" s="16" t="s">
        <v>93</v>
      </c>
      <c r="C1" s="18"/>
      <c r="D1" s="16" t="s">
        <v>140</v>
      </c>
      <c r="E1" s="45" t="s">
        <v>57</v>
      </c>
      <c r="F1" s="46" t="s">
        <v>135</v>
      </c>
      <c r="G1" s="46" t="s">
        <v>219</v>
      </c>
      <c r="H1" s="43" t="s">
        <v>1</v>
      </c>
      <c r="I1" s="43" t="s">
        <v>220</v>
      </c>
      <c r="J1" s="44" t="s">
        <v>87</v>
      </c>
      <c r="K1" s="43" t="s">
        <v>252</v>
      </c>
      <c r="L1" s="41" t="s">
        <v>137</v>
      </c>
      <c r="M1" s="41" t="s">
        <v>138</v>
      </c>
      <c r="N1" s="42" t="s">
        <v>2</v>
      </c>
      <c r="O1" s="42" t="s">
        <v>142</v>
      </c>
      <c r="P1" s="27" t="s">
        <v>56</v>
      </c>
      <c r="Q1" s="47" t="s">
        <v>143</v>
      </c>
      <c r="R1" s="47" t="s">
        <v>144</v>
      </c>
      <c r="S1" s="47" t="s">
        <v>145</v>
      </c>
    </row>
    <row r="2" spans="1:19" ht="48">
      <c r="A2" s="1" t="s">
        <v>187</v>
      </c>
      <c r="D2" t="s">
        <v>146</v>
      </c>
      <c r="E2">
        <v>7</v>
      </c>
      <c r="F2" t="s">
        <v>248</v>
      </c>
      <c r="H2" s="13" t="s">
        <v>166</v>
      </c>
      <c r="I2" s="13"/>
      <c r="K2" t="s">
        <v>170</v>
      </c>
      <c r="L2">
        <v>56</v>
      </c>
      <c r="O2">
        <v>86</v>
      </c>
    </row>
    <row r="3" spans="1:19" ht="16">
      <c r="A3" t="s">
        <v>147</v>
      </c>
      <c r="H3" s="13" t="s">
        <v>159</v>
      </c>
      <c r="I3" s="13"/>
      <c r="J3" t="s">
        <v>167</v>
      </c>
      <c r="K3" t="s">
        <v>170</v>
      </c>
      <c r="L3">
        <v>56</v>
      </c>
      <c r="O3">
        <v>86</v>
      </c>
    </row>
    <row r="4" spans="1:19">
      <c r="A4" t="s">
        <v>148</v>
      </c>
      <c r="E4" s="48"/>
      <c r="H4" t="s">
        <v>160</v>
      </c>
      <c r="J4" t="s">
        <v>167</v>
      </c>
      <c r="K4" t="s">
        <v>170</v>
      </c>
      <c r="L4">
        <v>56</v>
      </c>
      <c r="O4">
        <v>86</v>
      </c>
    </row>
    <row r="5" spans="1:19">
      <c r="A5" t="s">
        <v>149</v>
      </c>
      <c r="E5" s="48"/>
      <c r="F5" s="1" t="s">
        <v>248</v>
      </c>
      <c r="H5" t="s">
        <v>161</v>
      </c>
      <c r="J5" t="s">
        <v>168</v>
      </c>
      <c r="K5" t="s">
        <v>170</v>
      </c>
      <c r="L5">
        <v>56</v>
      </c>
      <c r="O5">
        <v>86</v>
      </c>
    </row>
    <row r="6" spans="1:19">
      <c r="A6" t="s">
        <v>151</v>
      </c>
      <c r="H6" t="s">
        <v>162</v>
      </c>
      <c r="J6" t="s">
        <v>168</v>
      </c>
      <c r="K6" t="s">
        <v>170</v>
      </c>
      <c r="L6">
        <v>56</v>
      </c>
      <c r="O6">
        <v>86</v>
      </c>
    </row>
    <row r="7" spans="1:19">
      <c r="A7" t="s">
        <v>152</v>
      </c>
      <c r="H7" t="s">
        <v>165</v>
      </c>
      <c r="J7" t="s">
        <v>168</v>
      </c>
      <c r="K7" t="s">
        <v>170</v>
      </c>
      <c r="L7">
        <v>56</v>
      </c>
      <c r="O7">
        <v>86</v>
      </c>
    </row>
    <row r="8" spans="1:19">
      <c r="H8" t="s">
        <v>164</v>
      </c>
      <c r="J8" t="s">
        <v>168</v>
      </c>
      <c r="K8" t="s">
        <v>170</v>
      </c>
      <c r="L8">
        <v>56</v>
      </c>
      <c r="O8">
        <v>86</v>
      </c>
    </row>
    <row r="9" spans="1:19">
      <c r="H9" t="s">
        <v>163</v>
      </c>
      <c r="J9" t="s">
        <v>169</v>
      </c>
      <c r="K9" t="s">
        <v>170</v>
      </c>
      <c r="L9">
        <v>56</v>
      </c>
      <c r="O9">
        <v>86</v>
      </c>
    </row>
  </sheetData>
  <hyperlinks>
    <hyperlink ref="A7" r:id="rId1" xr:uid="{7A62D20A-9771-4B37-B31C-46CFAE953700}"/>
    <hyperlink ref="A2" r:id="rId2" xr:uid="{E9E40174-E068-40CD-A6A0-0647DDB1A2CD}"/>
    <hyperlink ref="F5" r:id="rId3" xr:uid="{84377210-E93F-4233-AB04-DDFE11EC6D1C}"/>
  </hyperlinks>
  <pageMargins left="0.7" right="0.7" top="0.75" bottom="0.75" header="0.3" footer="0.3"/>
  <drawing r:id="rId4"/>
  <legacyDrawing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ADA8885F96561F4B9CFD0B24700488BB" ma:contentTypeVersion="11" ma:contentTypeDescription="Create a new document." ma:contentTypeScope="" ma:versionID="39843a46cab802df76b2c3d49a996d74">
  <xsd:schema xmlns:xsd="http://www.w3.org/2001/XMLSchema" xmlns:xs="http://www.w3.org/2001/XMLSchema" xmlns:p="http://schemas.microsoft.com/office/2006/metadata/properties" xmlns:ns2="0ecaa662-ce87-4231-b96f-f5f50f704205" xmlns:ns3="8c9036ba-8ff6-4827-9930-f1ba7e08b8c5" targetNamespace="http://schemas.microsoft.com/office/2006/metadata/properties" ma:root="true" ma:fieldsID="ad66cf98d261d1a3ce196d5a954fa20e" ns2:_="" ns3:_="">
    <xsd:import namespace="0ecaa662-ce87-4231-b96f-f5f50f704205"/>
    <xsd:import namespace="8c9036ba-8ff6-4827-9930-f1ba7e08b8c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bjectDetectorVersion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ecaa662-ce87-4231-b96f-f5f50f70420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2" nillable="true" ma:taxonomy="true" ma:internalName="lcf76f155ced4ddcb4097134ff3c332f" ma:taxonomyFieldName="MediaServiceImageTags" ma:displayName="Image Tags" ma:readOnly="false" ma:fieldId="{5cf76f15-5ced-4ddc-b409-7134ff3c332f}" ma:taxonomyMulti="true" ma:sspId="83de6858-8a92-4ea2-93bf-f9910da23fa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c9036ba-8ff6-4827-9930-f1ba7e08b8c5" elementFormDefault="qualified">
    <xsd:import namespace="http://schemas.microsoft.com/office/2006/documentManagement/types"/>
    <xsd:import namespace="http://schemas.microsoft.com/office/infopath/2007/PartnerControls"/>
    <xsd:element name="TaxCatchAll" ma:index="13" nillable="true" ma:displayName="Taxonomy Catch All Column" ma:hidden="true" ma:list="{a56c0532-7425-4ae3-84d4-5f593c9d3495}" ma:internalName="TaxCatchAll" ma:showField="CatchAllData" ma:web="8c9036ba-8ff6-4827-9930-f1ba7e08b8c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7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ecaa662-ce87-4231-b96f-f5f50f704205">
      <Terms xmlns="http://schemas.microsoft.com/office/infopath/2007/PartnerControls"/>
    </lcf76f155ced4ddcb4097134ff3c332f>
    <TaxCatchAll xmlns="8c9036ba-8ff6-4827-9930-f1ba7e08b8c5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9EF73433-C6F7-45FB-9CEB-EC8AFC3EFAA2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ecaa662-ce87-4231-b96f-f5f50f704205"/>
    <ds:schemaRef ds:uri="8c9036ba-8ff6-4827-9930-f1ba7e08b8c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7F0FD7B6-E7AD-4D7E-AEBC-434E6FAE3235}">
  <ds:schemaRefs>
    <ds:schemaRef ds:uri="http://www.w3.org/XML/1998/namespace"/>
    <ds:schemaRef ds:uri="http://schemas.microsoft.com/office/infopath/2007/PartnerControls"/>
    <ds:schemaRef ds:uri="http://schemas.openxmlformats.org/package/2006/metadata/core-properties"/>
    <ds:schemaRef ds:uri="http://purl.org/dc/terms/"/>
    <ds:schemaRef ds:uri="http://schemas.microsoft.com/office/2006/documentManagement/types"/>
    <ds:schemaRef ds:uri="0ecaa662-ce87-4231-b96f-f5f50f704205"/>
    <ds:schemaRef ds:uri="http://purl.org/dc/elements/1.1/"/>
    <ds:schemaRef ds:uri="http://purl.org/dc/dcmitype/"/>
    <ds:schemaRef ds:uri="http://schemas.microsoft.com/office/2006/metadata/properties"/>
    <ds:schemaRef ds:uri="8c9036ba-8ff6-4827-9930-f1ba7e08b8c5"/>
  </ds:schemaRefs>
</ds:datastoreItem>
</file>

<file path=customXml/itemProps3.xml><?xml version="1.0" encoding="utf-8"?>
<ds:datastoreItem xmlns:ds="http://schemas.openxmlformats.org/officeDocument/2006/customXml" ds:itemID="{FEDBDA6D-6962-4952-A765-A0DF4BBB6E53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Summary</vt:lpstr>
      <vt:lpstr>Rail car</vt:lpstr>
      <vt:lpstr>Piedmont</vt:lpstr>
      <vt:lpstr>Carolinian</vt:lpstr>
      <vt:lpstr>Crescent</vt:lpstr>
      <vt:lpstr>Palmetto</vt:lpstr>
      <vt:lpstr>Silver Star_Silver Meteor</vt:lpstr>
      <vt:lpstr>Great Smoky Mountains Railroad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Wendy Wen</cp:lastModifiedBy>
  <cp:revision/>
  <dcterms:created xsi:type="dcterms:W3CDTF">2023-10-29T18:04:55Z</dcterms:created>
  <dcterms:modified xsi:type="dcterms:W3CDTF">2023-11-17T19:19:21Z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0x010100ADA8885F96561F4B9CFD0B24700488BB</vt:lpwstr>
  </property>
  <property fmtid="{D5CDD505-2E9C-101B-9397-08002B2CF9AE}" pid="3" name="MediaServiceImageTags">
    <vt:lpwstr/>
  </property>
</Properties>
</file>